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10\Documents\Criacao Poral 1007\"/>
    </mc:Choice>
  </mc:AlternateContent>
  <bookViews>
    <workbookView xWindow="0" yWindow="0" windowWidth="19200" windowHeight="7620" tabRatio="900"/>
  </bookViews>
  <sheets>
    <sheet name="Ano 1 2 e 3" sheetId="1" r:id="rId1"/>
    <sheet name="Plan1" sheetId="2" r:id="rId2"/>
  </sheets>
  <definedNames>
    <definedName name="_xlnm.Print_Area" localSheetId="0">'Ano 1 2 e 3'!$A$1:$AM$48</definedName>
  </definedNames>
  <calcPr calcId="162913"/>
  <customWorkbookViews>
    <customWorkbookView name="TESTE" guid="{C2FE1E59-A6A9-48DA-8A01-BB5E2FA474CA}" includeHiddenRowCol="0" maximized="1" xWindow="1" yWindow="1" windowWidth="1916" windowHeight="754" tabRatio="900" activeSheetId="1"/>
  </customWorkbookViews>
</workbook>
</file>

<file path=xl/calcChain.xml><?xml version="1.0" encoding="utf-8"?>
<calcChain xmlns="http://schemas.openxmlformats.org/spreadsheetml/2006/main">
  <c r="P30" i="1" l="1"/>
  <c r="AM5" i="1"/>
  <c r="AL6" i="1"/>
  <c r="AL7" i="1"/>
  <c r="AL8" i="1"/>
  <c r="AL9" i="1"/>
  <c r="AL10" i="1"/>
  <c r="AL11" i="1"/>
  <c r="AL12" i="1"/>
  <c r="AL5" i="1"/>
  <c r="AL16" i="1"/>
  <c r="AL17" i="1"/>
  <c r="AL18" i="1"/>
  <c r="AL19" i="1"/>
  <c r="AL15" i="1"/>
  <c r="B10" i="1" l="1"/>
  <c r="Y19" i="1" l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AM9" i="1"/>
  <c r="B9" i="1"/>
  <c r="AM10" i="1"/>
  <c r="AL26" i="1" l="1"/>
  <c r="AL27" i="1"/>
  <c r="AL25" i="1"/>
  <c r="B26" i="1"/>
  <c r="B27" i="1"/>
  <c r="B25" i="1"/>
  <c r="B17" i="1"/>
  <c r="B18" i="1"/>
  <c r="B19" i="1"/>
  <c r="B6" i="1"/>
  <c r="B8" i="1"/>
  <c r="B5" i="1"/>
  <c r="AL28" i="1" l="1"/>
  <c r="AL23" i="1"/>
  <c r="C7" i="1"/>
  <c r="B7" i="1" s="1"/>
  <c r="AM18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C12" i="1"/>
  <c r="B12" i="1" s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G20" i="1" l="1"/>
  <c r="I20" i="1"/>
  <c r="AF20" i="1"/>
  <c r="X20" i="1"/>
  <c r="B15" i="1"/>
  <c r="R20" i="1"/>
  <c r="F20" i="1"/>
  <c r="AL20" i="1"/>
  <c r="AI23" i="1"/>
  <c r="AJ23" i="1"/>
  <c r="AK23" i="1"/>
  <c r="AC23" i="1"/>
  <c r="AD23" i="1"/>
  <c r="AE23" i="1"/>
  <c r="AF23" i="1"/>
  <c r="AG23" i="1"/>
  <c r="AH23" i="1"/>
  <c r="W23" i="1"/>
  <c r="X23" i="1"/>
  <c r="Y23" i="1"/>
  <c r="AB23" i="1"/>
  <c r="L23" i="1"/>
  <c r="M23" i="1"/>
  <c r="P23" i="1"/>
  <c r="Q23" i="1"/>
  <c r="R23" i="1"/>
  <c r="T23" i="1"/>
  <c r="U23" i="1"/>
  <c r="V23" i="1"/>
  <c r="K23" i="1"/>
  <c r="J23" i="1"/>
  <c r="J20" i="1" l="1"/>
  <c r="Y20" i="1"/>
  <c r="N20" i="1"/>
  <c r="O20" i="1"/>
  <c r="W20" i="1"/>
  <c r="AE20" i="1"/>
  <c r="Q20" i="1"/>
  <c r="C20" i="1"/>
  <c r="B16" i="1"/>
  <c r="B20" i="1" s="1"/>
  <c r="G20" i="1"/>
  <c r="AA20" i="1"/>
  <c r="H20" i="1"/>
  <c r="P20" i="1"/>
  <c r="AH20" i="1"/>
  <c r="Z20" i="1"/>
  <c r="D20" i="1"/>
  <c r="L20" i="1"/>
  <c r="T20" i="1"/>
  <c r="AB20" i="1"/>
  <c r="V20" i="1"/>
  <c r="K20" i="1"/>
  <c r="AJ20" i="1"/>
  <c r="E20" i="1"/>
  <c r="AD20" i="1"/>
  <c r="S20" i="1"/>
  <c r="M20" i="1"/>
  <c r="AI20" i="1"/>
  <c r="AC20" i="1"/>
  <c r="U20" i="1"/>
  <c r="AK20" i="1"/>
  <c r="AM15" i="1"/>
  <c r="C13" i="1"/>
  <c r="D13" i="1"/>
  <c r="E13" i="1"/>
  <c r="F13" i="1"/>
  <c r="G13" i="1"/>
  <c r="H13" i="1"/>
  <c r="I13" i="1"/>
  <c r="J13" i="1"/>
  <c r="K13" i="1"/>
  <c r="Z28" i="1"/>
  <c r="AA28" i="1"/>
  <c r="AB28" i="1"/>
  <c r="AC28" i="1"/>
  <c r="AD28" i="1"/>
  <c r="AE28" i="1"/>
  <c r="AG28" i="1"/>
  <c r="AH28" i="1"/>
  <c r="AI28" i="1"/>
  <c r="AJ28" i="1"/>
  <c r="AK28" i="1"/>
  <c r="U28" i="1"/>
  <c r="V28" i="1"/>
  <c r="W28" i="1"/>
  <c r="X28" i="1"/>
  <c r="Y28" i="1"/>
  <c r="S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AM25" i="1"/>
  <c r="AM26" i="1"/>
  <c r="AM27" i="1"/>
  <c r="AF28" i="1"/>
  <c r="T28" i="1"/>
  <c r="AM22" i="1"/>
  <c r="S23" i="1"/>
  <c r="AM16" i="1"/>
  <c r="AM17" i="1"/>
  <c r="AM19" i="1"/>
  <c r="AM12" i="1"/>
  <c r="L13" i="1"/>
  <c r="AM6" i="1"/>
  <c r="AM8" i="1"/>
  <c r="B13" i="1"/>
  <c r="B29" i="1" s="1"/>
  <c r="B30" i="1" s="1"/>
  <c r="G23" i="1"/>
  <c r="F23" i="1"/>
  <c r="E23" i="1"/>
  <c r="D23" i="1"/>
  <c r="C23" i="1"/>
  <c r="AM20" i="1" l="1"/>
  <c r="N23" i="1"/>
  <c r="Z23" i="1"/>
  <c r="AA23" i="1"/>
  <c r="K29" i="1"/>
  <c r="L29" i="1"/>
  <c r="O23" i="1"/>
  <c r="J29" i="1"/>
  <c r="E29" i="1"/>
  <c r="AM11" i="1"/>
  <c r="C29" i="1"/>
  <c r="M13" i="1"/>
  <c r="M29" i="1" s="1"/>
  <c r="G29" i="1"/>
  <c r="D29" i="1"/>
  <c r="F29" i="1"/>
  <c r="B28" i="1"/>
  <c r="I23" i="1"/>
  <c r="H23" i="1"/>
  <c r="D30" i="1" l="1"/>
  <c r="H29" i="1"/>
  <c r="G30" i="1" s="1"/>
  <c r="N13" i="1"/>
  <c r="N29" i="1" s="1"/>
  <c r="M30" i="1" s="1"/>
  <c r="I29" i="1"/>
  <c r="J30" i="1" s="1"/>
  <c r="O13" i="1" l="1"/>
  <c r="O29" i="1" s="1"/>
  <c r="P13" i="1" l="1"/>
  <c r="P29" i="1" s="1"/>
  <c r="Q13" i="1"/>
  <c r="Q29" i="1" s="1"/>
  <c r="AM7" i="1"/>
  <c r="R13" i="1" l="1"/>
  <c r="R29" i="1" s="1"/>
  <c r="S13" i="1" l="1"/>
  <c r="S29" i="1" s="1"/>
  <c r="T13" i="1"/>
  <c r="T29" i="1" s="1"/>
  <c r="S30" i="1" l="1"/>
  <c r="U13" i="1"/>
  <c r="U29" i="1" s="1"/>
  <c r="V13" i="1"/>
  <c r="V29" i="1" s="1"/>
  <c r="AM28" i="1"/>
  <c r="AM23" i="1"/>
  <c r="X13" i="1" l="1"/>
  <c r="X29" i="1" s="1"/>
  <c r="Y13" i="1"/>
  <c r="Y29" i="1" s="1"/>
  <c r="W13" i="1"/>
  <c r="W29" i="1" s="1"/>
  <c r="V30" i="1" s="1"/>
  <c r="Z13" i="1" l="1"/>
  <c r="Z29" i="1" s="1"/>
  <c r="Y30" i="1" s="1"/>
  <c r="AA13" i="1" l="1"/>
  <c r="AA29" i="1" s="1"/>
  <c r="AC13" i="1"/>
  <c r="AC29" i="1" s="1"/>
  <c r="AB13" i="1" l="1"/>
  <c r="AB29" i="1" s="1"/>
  <c r="AB30" i="1" s="1"/>
  <c r="AD13" i="1" l="1"/>
  <c r="AD29" i="1" s="1"/>
  <c r="AE13" i="1" l="1"/>
  <c r="AE29" i="1" s="1"/>
  <c r="AF13" i="1" l="1"/>
  <c r="AF29" i="1" s="1"/>
  <c r="AE30" i="1" s="1"/>
  <c r="AG13" i="1" l="1"/>
  <c r="AG29" i="1" s="1"/>
  <c r="AH13" i="1" l="1"/>
  <c r="AH29" i="1" s="1"/>
  <c r="AI13" i="1" l="1"/>
  <c r="AI29" i="1" s="1"/>
  <c r="AH30" i="1" s="1"/>
  <c r="AJ13" i="1" l="1"/>
  <c r="AK13" i="1"/>
  <c r="AK29" i="1" s="1"/>
  <c r="AL13" i="1"/>
  <c r="AL29" i="1" s="1"/>
  <c r="AJ29" i="1" l="1"/>
  <c r="AK30" i="1" s="1"/>
  <c r="AM13" i="1"/>
  <c r="AM29" i="1" s="1"/>
  <c r="AM30" i="1" l="1"/>
  <c r="AM32" i="1" s="1"/>
</calcChain>
</file>

<file path=xl/sharedStrings.xml><?xml version="1.0" encoding="utf-8"?>
<sst xmlns="http://schemas.openxmlformats.org/spreadsheetml/2006/main" count="37" uniqueCount="37">
  <si>
    <t>Total</t>
  </si>
  <si>
    <t>Subtotal 1</t>
  </si>
  <si>
    <t>Subtotal 2</t>
  </si>
  <si>
    <t>Subtotal 4</t>
  </si>
  <si>
    <t xml:space="preserve">DESPESAS </t>
  </si>
  <si>
    <t>ASSOCIAÇÃO BENEFICENTE RIO CRIANÇA CIDADÃ</t>
  </si>
  <si>
    <t>Diretor Presidente ABRCC</t>
  </si>
  <si>
    <t>Parcelas Fia</t>
  </si>
  <si>
    <t xml:space="preserve">      CRONOGRAMA FÍSICO FINANCEIRO</t>
  </si>
  <si>
    <t>Meta 1 - Recursos Humanos</t>
  </si>
  <si>
    <t>1.1 Coordenadora Técnica</t>
  </si>
  <si>
    <t>1.3  Assistente Social (2)</t>
  </si>
  <si>
    <t>1.4 Psicóloga</t>
  </si>
  <si>
    <t>Meta 2 - Pagamento de encargos sociais</t>
  </si>
  <si>
    <t>2.1 Décimo terceiro</t>
  </si>
  <si>
    <t>2.2 1/3 Férias</t>
  </si>
  <si>
    <t>Subtotal 3</t>
  </si>
  <si>
    <t>Meta 4 - Serviços de terceiros/pessoas jurídicas</t>
  </si>
  <si>
    <t>Despesas totais do projeto</t>
  </si>
  <si>
    <t>HELIO REGUA BARCELOS JUNIOR</t>
  </si>
  <si>
    <t>4.1 Vale transporte</t>
  </si>
  <si>
    <t>4.2 Vale refeição</t>
  </si>
  <si>
    <t>4.3 Contador</t>
  </si>
  <si>
    <t>3.1 Alimentação (gêneros)</t>
  </si>
  <si>
    <t>1.2 Coordenador Adm Voluntários (3)</t>
  </si>
  <si>
    <t>Diferença para 1.800.000,00</t>
  </si>
  <si>
    <t>Observação:</t>
  </si>
  <si>
    <t>As despesas totais do projeto correspondem ao somatório dos subitens 1 a 4</t>
  </si>
  <si>
    <t>1.5  Educador Social (2)</t>
  </si>
  <si>
    <t>1.7 Oficineiros (voluntários) (5)</t>
  </si>
  <si>
    <t>1.8 Auxiliar de Escritório, de Tesouraria e de Informática (3)</t>
  </si>
  <si>
    <t>Rio de Janeiro, RJ, 26 de setembro de 2022</t>
  </si>
  <si>
    <t>1.6  Educador Social voluntários (2)</t>
  </si>
  <si>
    <t>Meta 3 - Aquisição de alimentação do beneficiário</t>
  </si>
  <si>
    <t>2.3 FGTS</t>
  </si>
  <si>
    <t>2.4 Previdência Social</t>
  </si>
  <si>
    <t>2.5 Verbas Rescisórias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</si>
</sst>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mmm\-yy;@"/>
  </numFmts>
  <fonts count="8" x14ac:knownFonts="1">
    <font>
      <sz val="11"/>
      <color rgb="FF000000"/>
      <name val="Calibri"/>
      <family val="2"/>
      <charset val="1"/>
    </font>
    <font>
      <b/>
      <sz val="8"/>
      <name val="Arial"/>
      <family val="2"/>
      <charset val="1"/>
    </font>
    <font>
      <b/>
      <sz val="8"/>
      <name val="Arial"/>
      <family val="2"/>
    </font>
    <font>
      <sz val="11"/>
      <name val="Calibri"/>
      <family val="2"/>
      <charset val="1"/>
    </font>
    <font>
      <b/>
      <sz val="1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2" fillId="6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4" fontId="3" fillId="4" borderId="0" xfId="0" applyNumberFormat="1" applyFont="1" applyFill="1" applyAlignment="1">
      <alignment horizontal="left" vertical="center"/>
    </xf>
    <xf numFmtId="4" fontId="1" fillId="6" borderId="0" xfId="0" applyNumberFormat="1" applyFont="1" applyFill="1" applyBorder="1" applyAlignment="1">
      <alignment horizontal="left" vertical="center" wrapText="1"/>
    </xf>
    <xf numFmtId="4" fontId="1" fillId="6" borderId="0" xfId="0" applyNumberFormat="1" applyFont="1" applyFill="1" applyBorder="1" applyAlignment="1">
      <alignment horizontal="right" vertical="center" wrapText="1"/>
    </xf>
    <xf numFmtId="4" fontId="2" fillId="6" borderId="0" xfId="0" applyNumberFormat="1" applyFont="1" applyFill="1" applyBorder="1" applyAlignment="1">
      <alignment horizontal="right" vertical="center" wrapText="1"/>
    </xf>
    <xf numFmtId="4" fontId="1" fillId="5" borderId="0" xfId="0" applyNumberFormat="1" applyFont="1" applyFill="1" applyBorder="1" applyAlignment="1">
      <alignment horizontal="right" vertical="center" wrapText="1"/>
    </xf>
    <xf numFmtId="4" fontId="2" fillId="10" borderId="1" xfId="0" applyNumberFormat="1" applyFont="1" applyFill="1" applyBorder="1" applyAlignment="1">
      <alignment horizontal="left" vertical="center"/>
    </xf>
    <xf numFmtId="4" fontId="3" fillId="4" borderId="0" xfId="0" applyNumberFormat="1" applyFont="1" applyFill="1" applyAlignment="1">
      <alignment horizontal="right" vertical="center"/>
    </xf>
    <xf numFmtId="4" fontId="3" fillId="4" borderId="0" xfId="0" applyNumberFormat="1" applyFont="1" applyFill="1" applyAlignment="1">
      <alignment horizontal="right" vertical="center"/>
    </xf>
    <xf numFmtId="4" fontId="1" fillId="6" borderId="8" xfId="0" applyNumberFormat="1" applyFont="1" applyFill="1" applyBorder="1" applyAlignment="1">
      <alignment horizontal="right" vertical="center" wrapText="1"/>
    </xf>
    <xf numFmtId="4" fontId="1" fillId="6" borderId="0" xfId="0" applyNumberFormat="1" applyFont="1" applyFill="1" applyBorder="1" applyAlignment="1">
      <alignment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5" fillId="4" borderId="0" xfId="0" applyNumberFormat="1" applyFont="1" applyFill="1" applyAlignment="1">
      <alignment horizontal="center" vertical="center"/>
    </xf>
    <xf numFmtId="4" fontId="5" fillId="4" borderId="0" xfId="0" applyNumberFormat="1" applyFont="1" applyFill="1" applyAlignment="1">
      <alignment horizontal="left" vertical="center"/>
    </xf>
    <xf numFmtId="4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9" borderId="0" xfId="0" applyNumberFormat="1" applyFont="1" applyFill="1" applyBorder="1" applyAlignment="1">
      <alignment horizontal="right" vertical="center" wrapText="1"/>
    </xf>
    <xf numFmtId="4" fontId="2" fillId="9" borderId="5" xfId="0" applyNumberFormat="1" applyFont="1" applyFill="1" applyBorder="1" applyAlignment="1">
      <alignment horizontal="right" vertical="center" wrapText="1"/>
    </xf>
    <xf numFmtId="4" fontId="2" fillId="10" borderId="1" xfId="0" applyNumberFormat="1" applyFont="1" applyFill="1" applyBorder="1" applyAlignment="1">
      <alignment horizontal="righ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right" vertical="center" wrapText="1"/>
    </xf>
    <xf numFmtId="4" fontId="2" fillId="8" borderId="1" xfId="0" applyNumberFormat="1" applyFont="1" applyFill="1" applyBorder="1" applyAlignment="1">
      <alignment vertical="center" wrapText="1"/>
    </xf>
    <xf numFmtId="4" fontId="2" fillId="8" borderId="1" xfId="0" applyNumberFormat="1" applyFont="1" applyFill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6" fillId="8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4" fontId="6" fillId="4" borderId="3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2" fillId="9" borderId="4" xfId="0" applyNumberFormat="1" applyFont="1" applyFill="1" applyBorder="1" applyAlignment="1">
      <alignment horizontal="left" vertical="center" wrapText="1"/>
    </xf>
    <xf numFmtId="4" fontId="2" fillId="9" borderId="0" xfId="0" applyNumberFormat="1" applyFont="1" applyFill="1" applyBorder="1" applyAlignment="1">
      <alignment vertical="center" wrapText="1"/>
    </xf>
    <xf numFmtId="4" fontId="2" fillId="9" borderId="5" xfId="0" applyNumberFormat="1" applyFont="1" applyFill="1" applyBorder="1" applyAlignment="1">
      <alignment vertical="center" wrapText="1"/>
    </xf>
    <xf numFmtId="4" fontId="2" fillId="9" borderId="6" xfId="0" applyNumberFormat="1" applyFont="1" applyFill="1" applyBorder="1" applyAlignment="1">
      <alignment vertical="center" wrapText="1"/>
    </xf>
    <xf numFmtId="4" fontId="2" fillId="9" borderId="7" xfId="0" applyNumberFormat="1" applyFont="1" applyFill="1" applyBorder="1" applyAlignment="1">
      <alignment vertical="center" wrapText="1"/>
    </xf>
    <xf numFmtId="4" fontId="3" fillId="4" borderId="0" xfId="0" applyNumberFormat="1" applyFont="1" applyFill="1" applyBorder="1" applyAlignment="1">
      <alignment horizontal="right" vertical="center" wrapText="1"/>
    </xf>
    <xf numFmtId="4" fontId="3" fillId="4" borderId="0" xfId="0" applyNumberFormat="1" applyFont="1" applyFill="1" applyAlignment="1">
      <alignment horizontal="center" vertical="center"/>
    </xf>
    <xf numFmtId="4" fontId="4" fillId="5" borderId="0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left" vertical="center" wrapText="1"/>
    </xf>
    <xf numFmtId="4" fontId="1" fillId="6" borderId="0" xfId="0" applyNumberFormat="1" applyFont="1" applyFill="1" applyBorder="1" applyAlignment="1">
      <alignment horizontal="center" vertical="center" wrapText="1"/>
    </xf>
    <xf numFmtId="4" fontId="1" fillId="6" borderId="8" xfId="0" applyNumberFormat="1" applyFont="1" applyFill="1" applyBorder="1" applyAlignment="1">
      <alignment horizontal="left" vertical="center" wrapText="1"/>
    </xf>
    <xf numFmtId="4" fontId="1" fillId="6" borderId="0" xfId="0" applyNumberFormat="1" applyFont="1" applyFill="1" applyBorder="1" applyAlignment="1">
      <alignment horizontal="left" vertical="center" wrapText="1"/>
    </xf>
    <xf numFmtId="4" fontId="2" fillId="9" borderId="9" xfId="0" applyNumberFormat="1" applyFont="1" applyFill="1" applyBorder="1" applyAlignment="1">
      <alignment horizontal="left" vertical="center" wrapText="1"/>
    </xf>
    <xf numFmtId="4" fontId="2" fillId="9" borderId="8" xfId="0" applyNumberFormat="1" applyFont="1" applyFill="1" applyBorder="1" applyAlignment="1">
      <alignment horizontal="left" vertical="center" wrapText="1"/>
    </xf>
    <xf numFmtId="4" fontId="2" fillId="9" borderId="1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32</xdr:row>
      <xdr:rowOff>0</xdr:rowOff>
    </xdr:from>
    <xdr:to>
      <xdr:col>17</xdr:col>
      <xdr:colOff>533146</xdr:colOff>
      <xdr:row>34</xdr:row>
      <xdr:rowOff>23497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200" y="5137150"/>
          <a:ext cx="1098296" cy="442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tabSelected="1" topLeftCell="A6" zoomScale="120" zoomScaleNormal="120" workbookViewId="0">
      <pane xSplit="1" topLeftCell="B1" activePane="topRight" state="frozen"/>
      <selection activeCell="A31" sqref="A31"/>
      <selection pane="topRight" activeCell="B30" sqref="B30"/>
    </sheetView>
  </sheetViews>
  <sheetFormatPr defaultColWidth="9.109375" defaultRowHeight="11.25" customHeight="1" x14ac:dyDescent="0.3"/>
  <cols>
    <col min="1" max="1" width="21.21875" style="5" customWidth="1"/>
    <col min="2" max="2" width="9.88671875" style="11" customWidth="1"/>
    <col min="3" max="3" width="11" style="11" customWidth="1"/>
    <col min="4" max="5" width="9.88671875" style="11" customWidth="1"/>
    <col min="6" max="6" width="11" style="11" customWidth="1"/>
    <col min="7" max="8" width="9.88671875" style="11" customWidth="1"/>
    <col min="9" max="9" width="11" style="11" customWidth="1"/>
    <col min="10" max="11" width="9.88671875" style="11" customWidth="1"/>
    <col min="12" max="12" width="11" style="11" customWidth="1"/>
    <col min="13" max="14" width="9.88671875" style="11" customWidth="1"/>
    <col min="15" max="15" width="11" style="11" customWidth="1"/>
    <col min="16" max="17" width="9.88671875" style="11" customWidth="1"/>
    <col min="18" max="18" width="11" style="11" customWidth="1"/>
    <col min="19" max="20" width="9.88671875" style="11" customWidth="1"/>
    <col min="21" max="21" width="11" style="11" customWidth="1"/>
    <col min="22" max="23" width="9.88671875" style="11" customWidth="1"/>
    <col min="24" max="24" width="11" style="11" customWidth="1"/>
    <col min="25" max="26" width="9.88671875" style="11" customWidth="1"/>
    <col min="27" max="27" width="11" style="11" customWidth="1"/>
    <col min="28" max="29" width="9.88671875" style="11" customWidth="1"/>
    <col min="30" max="30" width="11" style="11" customWidth="1"/>
    <col min="31" max="32" width="9.88671875" style="11" customWidth="1"/>
    <col min="33" max="33" width="11" style="11" bestFit="1" customWidth="1"/>
    <col min="34" max="35" width="9.88671875" style="11" bestFit="1" customWidth="1"/>
    <col min="36" max="36" width="11" style="11" bestFit="1" customWidth="1"/>
    <col min="37" max="38" width="9.88671875" style="11" bestFit="1" customWidth="1"/>
    <col min="39" max="39" width="12.6640625" style="11" bestFit="1" customWidth="1"/>
    <col min="40" max="40" width="14.5546875" style="11" customWidth="1"/>
    <col min="41" max="16384" width="9.109375" style="11"/>
  </cols>
  <sheetData>
    <row r="1" spans="1:39" ht="14.4" x14ac:dyDescent="0.3">
      <c r="A1" s="45" t="s">
        <v>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</row>
    <row r="2" spans="1:39" s="9" customFormat="1" ht="11.25" customHeight="1" x14ac:dyDescent="0.3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1:39" s="17" customFormat="1" ht="11.25" customHeight="1" x14ac:dyDescent="0.3">
      <c r="A3" s="3" t="s">
        <v>4</v>
      </c>
      <c r="B3" s="15">
        <v>45170</v>
      </c>
      <c r="C3" s="15">
        <v>45200</v>
      </c>
      <c r="D3" s="15">
        <v>45231</v>
      </c>
      <c r="E3" s="15">
        <v>45261</v>
      </c>
      <c r="F3" s="15">
        <v>45292</v>
      </c>
      <c r="G3" s="15">
        <v>45323</v>
      </c>
      <c r="H3" s="15">
        <v>45352</v>
      </c>
      <c r="I3" s="15">
        <v>45383</v>
      </c>
      <c r="J3" s="15">
        <v>45413</v>
      </c>
      <c r="K3" s="15">
        <v>45444</v>
      </c>
      <c r="L3" s="15">
        <v>45474</v>
      </c>
      <c r="M3" s="15">
        <v>45505</v>
      </c>
      <c r="N3" s="15">
        <v>45536</v>
      </c>
      <c r="O3" s="15">
        <v>45566</v>
      </c>
      <c r="P3" s="15">
        <v>45597</v>
      </c>
      <c r="Q3" s="15">
        <v>45627</v>
      </c>
      <c r="R3" s="15">
        <v>45658</v>
      </c>
      <c r="S3" s="15">
        <v>45689</v>
      </c>
      <c r="T3" s="15">
        <v>45717</v>
      </c>
      <c r="U3" s="15">
        <v>45748</v>
      </c>
      <c r="V3" s="15">
        <v>45778</v>
      </c>
      <c r="W3" s="15">
        <v>45809</v>
      </c>
      <c r="X3" s="15">
        <v>45839</v>
      </c>
      <c r="Y3" s="15">
        <v>45870</v>
      </c>
      <c r="Z3" s="15">
        <v>45901</v>
      </c>
      <c r="AA3" s="15">
        <v>45931</v>
      </c>
      <c r="AB3" s="15">
        <v>45962</v>
      </c>
      <c r="AC3" s="15">
        <v>45992</v>
      </c>
      <c r="AD3" s="15">
        <v>46023</v>
      </c>
      <c r="AE3" s="15">
        <v>46054</v>
      </c>
      <c r="AF3" s="15">
        <v>46082</v>
      </c>
      <c r="AG3" s="15">
        <v>46113</v>
      </c>
      <c r="AH3" s="15">
        <v>46143</v>
      </c>
      <c r="AI3" s="15">
        <v>46174</v>
      </c>
      <c r="AJ3" s="15">
        <v>46204</v>
      </c>
      <c r="AK3" s="15">
        <v>46235</v>
      </c>
      <c r="AL3" s="15">
        <v>46266</v>
      </c>
      <c r="AM3" s="16" t="s">
        <v>0</v>
      </c>
    </row>
    <row r="4" spans="1:39" s="18" customFormat="1" ht="11.25" customHeight="1" x14ac:dyDescent="0.3">
      <c r="A4" s="39" t="s">
        <v>9</v>
      </c>
      <c r="B4" s="40"/>
      <c r="C4" s="40"/>
      <c r="D4" s="40"/>
      <c r="E4" s="40"/>
      <c r="F4" s="40"/>
      <c r="G4" s="40"/>
      <c r="H4" s="40"/>
      <c r="I4" s="4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s="21" customFormat="1" ht="11.25" customHeight="1" x14ac:dyDescent="0.3">
      <c r="A5" s="19" t="s">
        <v>10</v>
      </c>
      <c r="B5" s="20">
        <f>SUM(C5)/3*2</f>
        <v>2049.3933333333334</v>
      </c>
      <c r="C5" s="20">
        <v>3074.09</v>
      </c>
      <c r="D5" s="20">
        <v>3074.09</v>
      </c>
      <c r="E5" s="20">
        <v>3074.09</v>
      </c>
      <c r="F5" s="20">
        <v>3074.09</v>
      </c>
      <c r="G5" s="20">
        <v>3074.09</v>
      </c>
      <c r="H5" s="20">
        <v>3074.09</v>
      </c>
      <c r="I5" s="20">
        <v>3074.09</v>
      </c>
      <c r="J5" s="20">
        <v>3074.09</v>
      </c>
      <c r="K5" s="20">
        <v>3074.09</v>
      </c>
      <c r="L5" s="20">
        <v>3074.09</v>
      </c>
      <c r="M5" s="20">
        <v>3074.09</v>
      </c>
      <c r="N5" s="20">
        <v>3074.09</v>
      </c>
      <c r="O5" s="20">
        <v>3074.09</v>
      </c>
      <c r="P5" s="20">
        <v>3074.09</v>
      </c>
      <c r="Q5" s="20">
        <v>3074.09</v>
      </c>
      <c r="R5" s="20">
        <v>3074.09</v>
      </c>
      <c r="S5" s="20">
        <v>3074.09</v>
      </c>
      <c r="T5" s="20">
        <v>3074.09</v>
      </c>
      <c r="U5" s="20">
        <v>3074.09</v>
      </c>
      <c r="V5" s="20">
        <v>3074.09</v>
      </c>
      <c r="W5" s="20">
        <v>3074.09</v>
      </c>
      <c r="X5" s="20">
        <v>3074.09</v>
      </c>
      <c r="Y5" s="20">
        <v>3074.09</v>
      </c>
      <c r="Z5" s="20">
        <v>3074.09</v>
      </c>
      <c r="AA5" s="20">
        <v>3074.09</v>
      </c>
      <c r="AB5" s="20">
        <v>3074.09</v>
      </c>
      <c r="AC5" s="20">
        <v>3074.09</v>
      </c>
      <c r="AD5" s="20">
        <v>3074.09</v>
      </c>
      <c r="AE5" s="20">
        <v>3074.09</v>
      </c>
      <c r="AF5" s="20">
        <v>3074.09</v>
      </c>
      <c r="AG5" s="20">
        <v>3074.09</v>
      </c>
      <c r="AH5" s="20">
        <v>3074.09</v>
      </c>
      <c r="AI5" s="20">
        <v>3074.09</v>
      </c>
      <c r="AJ5" s="20">
        <v>3074.09</v>
      </c>
      <c r="AK5" s="20">
        <v>3074.09</v>
      </c>
      <c r="AL5" s="20">
        <f>N(AK5)/3</f>
        <v>1024.6966666666667</v>
      </c>
      <c r="AM5" s="20">
        <f>SUM(B5:AL5)</f>
        <v>110667.23999999992</v>
      </c>
    </row>
    <row r="6" spans="1:39" s="21" customFormat="1" ht="20.399999999999999" x14ac:dyDescent="0.3">
      <c r="A6" s="19" t="s">
        <v>24</v>
      </c>
      <c r="B6" s="20">
        <f t="shared" ref="B6:B12" si="0">SUM(C6)/3*2</f>
        <v>2202.64</v>
      </c>
      <c r="C6" s="20">
        <v>3303.96</v>
      </c>
      <c r="D6" s="20">
        <v>3303.96</v>
      </c>
      <c r="E6" s="20">
        <v>3303.96</v>
      </c>
      <c r="F6" s="20">
        <v>3303.96</v>
      </c>
      <c r="G6" s="20">
        <v>3303.96</v>
      </c>
      <c r="H6" s="20">
        <v>3303.96</v>
      </c>
      <c r="I6" s="20">
        <v>3303.96</v>
      </c>
      <c r="J6" s="20">
        <v>3303.96</v>
      </c>
      <c r="K6" s="20">
        <v>3303.96</v>
      </c>
      <c r="L6" s="20">
        <v>3303.96</v>
      </c>
      <c r="M6" s="20">
        <v>3303.96</v>
      </c>
      <c r="N6" s="20">
        <v>3303.96</v>
      </c>
      <c r="O6" s="20">
        <v>3303.96</v>
      </c>
      <c r="P6" s="20">
        <v>3303.96</v>
      </c>
      <c r="Q6" s="20">
        <v>3303.96</v>
      </c>
      <c r="R6" s="20">
        <v>3303.96</v>
      </c>
      <c r="S6" s="20">
        <v>3303.96</v>
      </c>
      <c r="T6" s="20">
        <v>3303.96</v>
      </c>
      <c r="U6" s="20">
        <v>3303.96</v>
      </c>
      <c r="V6" s="20">
        <v>3303.96</v>
      </c>
      <c r="W6" s="20">
        <v>3303.96</v>
      </c>
      <c r="X6" s="20">
        <v>3303.96</v>
      </c>
      <c r="Y6" s="20">
        <v>3303.96</v>
      </c>
      <c r="Z6" s="20">
        <v>3303.96</v>
      </c>
      <c r="AA6" s="20">
        <v>3303.96</v>
      </c>
      <c r="AB6" s="20">
        <v>3303.96</v>
      </c>
      <c r="AC6" s="20">
        <v>3303.96</v>
      </c>
      <c r="AD6" s="20">
        <v>3303.96</v>
      </c>
      <c r="AE6" s="20">
        <v>3303.96</v>
      </c>
      <c r="AF6" s="20">
        <v>3303.96</v>
      </c>
      <c r="AG6" s="20">
        <v>3303.96</v>
      </c>
      <c r="AH6" s="20">
        <v>3303.96</v>
      </c>
      <c r="AI6" s="20">
        <v>3303.96</v>
      </c>
      <c r="AJ6" s="20">
        <v>3303.96</v>
      </c>
      <c r="AK6" s="20">
        <v>3303.96</v>
      </c>
      <c r="AL6" s="20">
        <f t="shared" ref="AL6:AL12" si="1">N(AK6)/3</f>
        <v>1101.32</v>
      </c>
      <c r="AM6" s="20">
        <f t="shared" ref="AM6:AM12" si="2">SUM(B6:AL6)</f>
        <v>118942.5600000001</v>
      </c>
    </row>
    <row r="7" spans="1:39" s="21" customFormat="1" ht="11.25" customHeight="1" x14ac:dyDescent="0.3">
      <c r="A7" s="19" t="s">
        <v>11</v>
      </c>
      <c r="B7" s="20">
        <f t="shared" si="0"/>
        <v>4098.7866666666669</v>
      </c>
      <c r="C7" s="20">
        <f>3074.09*2</f>
        <v>6148.18</v>
      </c>
      <c r="D7" s="20">
        <f t="shared" ref="D7:AK7" si="3">3074.09*2</f>
        <v>6148.18</v>
      </c>
      <c r="E7" s="20">
        <f t="shared" si="3"/>
        <v>6148.18</v>
      </c>
      <c r="F7" s="20">
        <f t="shared" si="3"/>
        <v>6148.18</v>
      </c>
      <c r="G7" s="20">
        <f t="shared" si="3"/>
        <v>6148.18</v>
      </c>
      <c r="H7" s="20">
        <f t="shared" si="3"/>
        <v>6148.18</v>
      </c>
      <c r="I7" s="20">
        <f t="shared" si="3"/>
        <v>6148.18</v>
      </c>
      <c r="J7" s="20">
        <f t="shared" si="3"/>
        <v>6148.18</v>
      </c>
      <c r="K7" s="20">
        <f t="shared" si="3"/>
        <v>6148.18</v>
      </c>
      <c r="L7" s="20">
        <f t="shared" si="3"/>
        <v>6148.18</v>
      </c>
      <c r="M7" s="20">
        <f t="shared" si="3"/>
        <v>6148.18</v>
      </c>
      <c r="N7" s="20">
        <f t="shared" si="3"/>
        <v>6148.18</v>
      </c>
      <c r="O7" s="20">
        <f t="shared" si="3"/>
        <v>6148.18</v>
      </c>
      <c r="P7" s="20">
        <f t="shared" si="3"/>
        <v>6148.18</v>
      </c>
      <c r="Q7" s="20">
        <f t="shared" si="3"/>
        <v>6148.18</v>
      </c>
      <c r="R7" s="20">
        <f t="shared" si="3"/>
        <v>6148.18</v>
      </c>
      <c r="S7" s="20">
        <f t="shared" si="3"/>
        <v>6148.18</v>
      </c>
      <c r="T7" s="20">
        <f t="shared" si="3"/>
        <v>6148.18</v>
      </c>
      <c r="U7" s="20">
        <f t="shared" si="3"/>
        <v>6148.18</v>
      </c>
      <c r="V7" s="20">
        <f t="shared" si="3"/>
        <v>6148.18</v>
      </c>
      <c r="W7" s="20">
        <f t="shared" si="3"/>
        <v>6148.18</v>
      </c>
      <c r="X7" s="20">
        <f t="shared" si="3"/>
        <v>6148.18</v>
      </c>
      <c r="Y7" s="20">
        <f t="shared" si="3"/>
        <v>6148.18</v>
      </c>
      <c r="Z7" s="20">
        <f t="shared" si="3"/>
        <v>6148.18</v>
      </c>
      <c r="AA7" s="20">
        <f t="shared" si="3"/>
        <v>6148.18</v>
      </c>
      <c r="AB7" s="20">
        <f t="shared" si="3"/>
        <v>6148.18</v>
      </c>
      <c r="AC7" s="20">
        <f t="shared" si="3"/>
        <v>6148.18</v>
      </c>
      <c r="AD7" s="20">
        <f t="shared" si="3"/>
        <v>6148.18</v>
      </c>
      <c r="AE7" s="20">
        <f t="shared" si="3"/>
        <v>6148.18</v>
      </c>
      <c r="AF7" s="20">
        <f t="shared" si="3"/>
        <v>6148.18</v>
      </c>
      <c r="AG7" s="20">
        <f t="shared" si="3"/>
        <v>6148.18</v>
      </c>
      <c r="AH7" s="20">
        <f t="shared" si="3"/>
        <v>6148.18</v>
      </c>
      <c r="AI7" s="20">
        <f t="shared" si="3"/>
        <v>6148.18</v>
      </c>
      <c r="AJ7" s="20">
        <f t="shared" si="3"/>
        <v>6148.18</v>
      </c>
      <c r="AK7" s="20">
        <f t="shared" si="3"/>
        <v>6148.18</v>
      </c>
      <c r="AL7" s="20">
        <f t="shared" si="1"/>
        <v>2049.3933333333334</v>
      </c>
      <c r="AM7" s="20">
        <f t="shared" si="2"/>
        <v>221334.47999999984</v>
      </c>
    </row>
    <row r="8" spans="1:39" s="21" customFormat="1" ht="10.199999999999999" x14ac:dyDescent="0.3">
      <c r="A8" s="19" t="s">
        <v>12</v>
      </c>
      <c r="B8" s="20">
        <f t="shared" si="0"/>
        <v>1931.2133333333334</v>
      </c>
      <c r="C8" s="20">
        <v>2896.82</v>
      </c>
      <c r="D8" s="20">
        <v>2896.82</v>
      </c>
      <c r="E8" s="20">
        <v>2896.82</v>
      </c>
      <c r="F8" s="20">
        <v>2896.82</v>
      </c>
      <c r="G8" s="20">
        <v>2896.82</v>
      </c>
      <c r="H8" s="20">
        <v>2896.82</v>
      </c>
      <c r="I8" s="20">
        <v>2896.82</v>
      </c>
      <c r="J8" s="20">
        <v>2896.82</v>
      </c>
      <c r="K8" s="20">
        <v>2896.82</v>
      </c>
      <c r="L8" s="20">
        <v>2896.82</v>
      </c>
      <c r="M8" s="20">
        <v>2896.82</v>
      </c>
      <c r="N8" s="20">
        <v>2896.82</v>
      </c>
      <c r="O8" s="20">
        <v>2896.82</v>
      </c>
      <c r="P8" s="20">
        <v>2896.82</v>
      </c>
      <c r="Q8" s="20">
        <v>2896.82</v>
      </c>
      <c r="R8" s="20">
        <v>2896.82</v>
      </c>
      <c r="S8" s="20">
        <v>2896.82</v>
      </c>
      <c r="T8" s="20">
        <v>2896.82</v>
      </c>
      <c r="U8" s="20">
        <v>2896.82</v>
      </c>
      <c r="V8" s="20">
        <v>2896.82</v>
      </c>
      <c r="W8" s="20">
        <v>2896.82</v>
      </c>
      <c r="X8" s="20">
        <v>2896.82</v>
      </c>
      <c r="Y8" s="20">
        <v>2896.82</v>
      </c>
      <c r="Z8" s="20">
        <v>2896.82</v>
      </c>
      <c r="AA8" s="20">
        <v>2896.82</v>
      </c>
      <c r="AB8" s="20">
        <v>2896.82</v>
      </c>
      <c r="AC8" s="20">
        <v>2896.82</v>
      </c>
      <c r="AD8" s="20">
        <v>2896.82</v>
      </c>
      <c r="AE8" s="20">
        <v>2896.82</v>
      </c>
      <c r="AF8" s="20">
        <v>2896.82</v>
      </c>
      <c r="AG8" s="20">
        <v>2896.82</v>
      </c>
      <c r="AH8" s="20">
        <v>2896.82</v>
      </c>
      <c r="AI8" s="20">
        <v>2896.82</v>
      </c>
      <c r="AJ8" s="20">
        <v>2896.82</v>
      </c>
      <c r="AK8" s="20">
        <v>2896.82</v>
      </c>
      <c r="AL8" s="20">
        <f t="shared" si="1"/>
        <v>965.60666666666668</v>
      </c>
      <c r="AM8" s="20">
        <f t="shared" si="2"/>
        <v>104285.52000000011</v>
      </c>
    </row>
    <row r="9" spans="1:39" s="22" customFormat="1" ht="10.199999999999999" x14ac:dyDescent="0.3">
      <c r="A9" s="19" t="s">
        <v>28</v>
      </c>
      <c r="B9" s="20">
        <f t="shared" si="0"/>
        <v>2605.6799999999998</v>
      </c>
      <c r="C9" s="4">
        <v>3908.52</v>
      </c>
      <c r="D9" s="4">
        <v>3908.52</v>
      </c>
      <c r="E9" s="4">
        <v>3908.52</v>
      </c>
      <c r="F9" s="4">
        <v>3908.52</v>
      </c>
      <c r="G9" s="4">
        <v>3908.52</v>
      </c>
      <c r="H9" s="4">
        <v>3908.52</v>
      </c>
      <c r="I9" s="4">
        <v>3908.52</v>
      </c>
      <c r="J9" s="4">
        <v>3908.52</v>
      </c>
      <c r="K9" s="4">
        <v>3908.52</v>
      </c>
      <c r="L9" s="4">
        <v>3908.52</v>
      </c>
      <c r="M9" s="4">
        <v>3908.52</v>
      </c>
      <c r="N9" s="4">
        <v>3908.52</v>
      </c>
      <c r="O9" s="4">
        <v>3908.52</v>
      </c>
      <c r="P9" s="4">
        <v>3908.52</v>
      </c>
      <c r="Q9" s="4">
        <v>3908.52</v>
      </c>
      <c r="R9" s="4">
        <v>3908.52</v>
      </c>
      <c r="S9" s="4">
        <v>3908.52</v>
      </c>
      <c r="T9" s="4">
        <v>3908.52</v>
      </c>
      <c r="U9" s="4">
        <v>3908.52</v>
      </c>
      <c r="V9" s="4">
        <v>3908.52</v>
      </c>
      <c r="W9" s="4">
        <v>3908.52</v>
      </c>
      <c r="X9" s="4">
        <v>3908.52</v>
      </c>
      <c r="Y9" s="4">
        <v>3908.52</v>
      </c>
      <c r="Z9" s="4">
        <v>3908.52</v>
      </c>
      <c r="AA9" s="4">
        <v>3908.52</v>
      </c>
      <c r="AB9" s="4">
        <v>3908.52</v>
      </c>
      <c r="AC9" s="4">
        <v>3908.52</v>
      </c>
      <c r="AD9" s="4">
        <v>3908.52</v>
      </c>
      <c r="AE9" s="4">
        <v>3908.52</v>
      </c>
      <c r="AF9" s="4">
        <v>3908.52</v>
      </c>
      <c r="AG9" s="4">
        <v>3908.52</v>
      </c>
      <c r="AH9" s="4">
        <v>3908.52</v>
      </c>
      <c r="AI9" s="4">
        <v>3908.52</v>
      </c>
      <c r="AJ9" s="4">
        <v>3908.52</v>
      </c>
      <c r="AK9" s="4">
        <v>3908.52</v>
      </c>
      <c r="AL9" s="20">
        <f t="shared" si="1"/>
        <v>1302.8399999999999</v>
      </c>
      <c r="AM9" s="20">
        <f t="shared" si="2"/>
        <v>140706.72</v>
      </c>
    </row>
    <row r="10" spans="1:39" s="21" customFormat="1" ht="20.399999999999999" x14ac:dyDescent="0.3">
      <c r="A10" s="19" t="s">
        <v>32</v>
      </c>
      <c r="B10" s="35">
        <f t="shared" si="0"/>
        <v>1466.6666666666667</v>
      </c>
      <c r="C10" s="35">
        <v>2200</v>
      </c>
      <c r="D10" s="35">
        <v>2200</v>
      </c>
      <c r="E10" s="35">
        <v>2200</v>
      </c>
      <c r="F10" s="35">
        <v>2200</v>
      </c>
      <c r="G10" s="35">
        <v>2200</v>
      </c>
      <c r="H10" s="35">
        <v>2200</v>
      </c>
      <c r="I10" s="35">
        <v>2200</v>
      </c>
      <c r="J10" s="35">
        <v>2200</v>
      </c>
      <c r="K10" s="35">
        <v>2200</v>
      </c>
      <c r="L10" s="35">
        <v>2200</v>
      </c>
      <c r="M10" s="35">
        <v>2200</v>
      </c>
      <c r="N10" s="35">
        <v>2200</v>
      </c>
      <c r="O10" s="35">
        <v>2200</v>
      </c>
      <c r="P10" s="35">
        <v>2200</v>
      </c>
      <c r="Q10" s="35">
        <v>2200</v>
      </c>
      <c r="R10" s="35">
        <v>2200</v>
      </c>
      <c r="S10" s="35">
        <v>2200</v>
      </c>
      <c r="T10" s="35">
        <v>2200</v>
      </c>
      <c r="U10" s="35">
        <v>2200</v>
      </c>
      <c r="V10" s="35">
        <v>2200</v>
      </c>
      <c r="W10" s="35">
        <v>2200</v>
      </c>
      <c r="X10" s="35">
        <v>2200</v>
      </c>
      <c r="Y10" s="35">
        <v>2200</v>
      </c>
      <c r="Z10" s="35">
        <v>2200</v>
      </c>
      <c r="AA10" s="35">
        <v>2200</v>
      </c>
      <c r="AB10" s="35">
        <v>2200</v>
      </c>
      <c r="AC10" s="35">
        <v>2200</v>
      </c>
      <c r="AD10" s="35">
        <v>2200</v>
      </c>
      <c r="AE10" s="35">
        <v>2200</v>
      </c>
      <c r="AF10" s="35">
        <v>2200</v>
      </c>
      <c r="AG10" s="35">
        <v>2200</v>
      </c>
      <c r="AH10" s="35">
        <v>2200</v>
      </c>
      <c r="AI10" s="35">
        <v>2200</v>
      </c>
      <c r="AJ10" s="35">
        <v>2200</v>
      </c>
      <c r="AK10" s="35">
        <v>2200</v>
      </c>
      <c r="AL10" s="20">
        <f t="shared" si="1"/>
        <v>733.33333333333337</v>
      </c>
      <c r="AM10" s="35">
        <f>SUM(B10:AL10)</f>
        <v>79200</v>
      </c>
    </row>
    <row r="11" spans="1:39" s="21" customFormat="1" ht="20.399999999999999" x14ac:dyDescent="0.3">
      <c r="A11" s="19" t="s">
        <v>29</v>
      </c>
      <c r="B11" s="35">
        <v>3167</v>
      </c>
      <c r="C11" s="35">
        <v>4750</v>
      </c>
      <c r="D11" s="35">
        <v>4750</v>
      </c>
      <c r="E11" s="35">
        <v>4750</v>
      </c>
      <c r="F11" s="35">
        <v>4750</v>
      </c>
      <c r="G11" s="35">
        <v>4750</v>
      </c>
      <c r="H11" s="35">
        <v>4750</v>
      </c>
      <c r="I11" s="35">
        <v>4750</v>
      </c>
      <c r="J11" s="35">
        <v>4750</v>
      </c>
      <c r="K11" s="35">
        <v>4750</v>
      </c>
      <c r="L11" s="35">
        <v>4750</v>
      </c>
      <c r="M11" s="35">
        <v>4750</v>
      </c>
      <c r="N11" s="35">
        <v>4750</v>
      </c>
      <c r="O11" s="35">
        <v>4750</v>
      </c>
      <c r="P11" s="35">
        <v>4750</v>
      </c>
      <c r="Q11" s="35">
        <v>4750</v>
      </c>
      <c r="R11" s="35">
        <v>4750</v>
      </c>
      <c r="S11" s="35">
        <v>4750</v>
      </c>
      <c r="T11" s="35">
        <v>4750</v>
      </c>
      <c r="U11" s="35">
        <v>4750</v>
      </c>
      <c r="V11" s="35">
        <v>4750</v>
      </c>
      <c r="W11" s="35">
        <v>4750</v>
      </c>
      <c r="X11" s="35">
        <v>4750</v>
      </c>
      <c r="Y11" s="35">
        <v>4750</v>
      </c>
      <c r="Z11" s="35">
        <v>4750</v>
      </c>
      <c r="AA11" s="35">
        <v>4750</v>
      </c>
      <c r="AB11" s="35">
        <v>4750</v>
      </c>
      <c r="AC11" s="35">
        <v>4750</v>
      </c>
      <c r="AD11" s="35">
        <v>4750</v>
      </c>
      <c r="AE11" s="35">
        <v>4750</v>
      </c>
      <c r="AF11" s="35">
        <v>4750</v>
      </c>
      <c r="AG11" s="35">
        <v>4750</v>
      </c>
      <c r="AH11" s="35">
        <v>4750</v>
      </c>
      <c r="AI11" s="35">
        <v>4750</v>
      </c>
      <c r="AJ11" s="35">
        <v>4750</v>
      </c>
      <c r="AK11" s="35">
        <v>4750</v>
      </c>
      <c r="AL11" s="20">
        <f t="shared" si="1"/>
        <v>1583.3333333333333</v>
      </c>
      <c r="AM11" s="35">
        <f>SUM(B11:AL11)</f>
        <v>171000.33333333334</v>
      </c>
    </row>
    <row r="12" spans="1:39" s="21" customFormat="1" ht="30.6" x14ac:dyDescent="0.3">
      <c r="A12" s="19" t="s">
        <v>30</v>
      </c>
      <c r="B12" s="20">
        <f t="shared" si="0"/>
        <v>3962.3000000000006</v>
      </c>
      <c r="C12" s="4">
        <f t="shared" ref="C12:AK12" si="4">1981.15*3</f>
        <v>5943.4500000000007</v>
      </c>
      <c r="D12" s="4">
        <f t="shared" si="4"/>
        <v>5943.4500000000007</v>
      </c>
      <c r="E12" s="4">
        <f t="shared" si="4"/>
        <v>5943.4500000000007</v>
      </c>
      <c r="F12" s="4">
        <f t="shared" si="4"/>
        <v>5943.4500000000007</v>
      </c>
      <c r="G12" s="4">
        <f t="shared" si="4"/>
        <v>5943.4500000000007</v>
      </c>
      <c r="H12" s="4">
        <f t="shared" si="4"/>
        <v>5943.4500000000007</v>
      </c>
      <c r="I12" s="4">
        <f t="shared" si="4"/>
        <v>5943.4500000000007</v>
      </c>
      <c r="J12" s="4">
        <f t="shared" si="4"/>
        <v>5943.4500000000007</v>
      </c>
      <c r="K12" s="4">
        <f t="shared" si="4"/>
        <v>5943.4500000000007</v>
      </c>
      <c r="L12" s="4">
        <f t="shared" si="4"/>
        <v>5943.4500000000007</v>
      </c>
      <c r="M12" s="4">
        <f t="shared" si="4"/>
        <v>5943.4500000000007</v>
      </c>
      <c r="N12" s="4">
        <f t="shared" si="4"/>
        <v>5943.4500000000007</v>
      </c>
      <c r="O12" s="4">
        <f t="shared" si="4"/>
        <v>5943.4500000000007</v>
      </c>
      <c r="P12" s="4">
        <f t="shared" si="4"/>
        <v>5943.4500000000007</v>
      </c>
      <c r="Q12" s="4">
        <f t="shared" si="4"/>
        <v>5943.4500000000007</v>
      </c>
      <c r="R12" s="4">
        <f t="shared" si="4"/>
        <v>5943.4500000000007</v>
      </c>
      <c r="S12" s="4">
        <f t="shared" si="4"/>
        <v>5943.4500000000007</v>
      </c>
      <c r="T12" s="4">
        <f t="shared" si="4"/>
        <v>5943.4500000000007</v>
      </c>
      <c r="U12" s="4">
        <f t="shared" si="4"/>
        <v>5943.4500000000007</v>
      </c>
      <c r="V12" s="4">
        <f t="shared" si="4"/>
        <v>5943.4500000000007</v>
      </c>
      <c r="W12" s="4">
        <f t="shared" si="4"/>
        <v>5943.4500000000007</v>
      </c>
      <c r="X12" s="4">
        <f t="shared" si="4"/>
        <v>5943.4500000000007</v>
      </c>
      <c r="Y12" s="4">
        <f t="shared" si="4"/>
        <v>5943.4500000000007</v>
      </c>
      <c r="Z12" s="4">
        <f t="shared" si="4"/>
        <v>5943.4500000000007</v>
      </c>
      <c r="AA12" s="4">
        <f t="shared" si="4"/>
        <v>5943.4500000000007</v>
      </c>
      <c r="AB12" s="4">
        <f t="shared" si="4"/>
        <v>5943.4500000000007</v>
      </c>
      <c r="AC12" s="4">
        <f t="shared" si="4"/>
        <v>5943.4500000000007</v>
      </c>
      <c r="AD12" s="4">
        <f t="shared" si="4"/>
        <v>5943.4500000000007</v>
      </c>
      <c r="AE12" s="4">
        <f t="shared" si="4"/>
        <v>5943.4500000000007</v>
      </c>
      <c r="AF12" s="4">
        <f t="shared" si="4"/>
        <v>5943.4500000000007</v>
      </c>
      <c r="AG12" s="4">
        <f t="shared" si="4"/>
        <v>5943.4500000000007</v>
      </c>
      <c r="AH12" s="4">
        <f t="shared" si="4"/>
        <v>5943.4500000000007</v>
      </c>
      <c r="AI12" s="4">
        <f t="shared" si="4"/>
        <v>5943.4500000000007</v>
      </c>
      <c r="AJ12" s="4">
        <f t="shared" si="4"/>
        <v>5943.4500000000007</v>
      </c>
      <c r="AK12" s="4">
        <f t="shared" si="4"/>
        <v>5943.4500000000007</v>
      </c>
      <c r="AL12" s="20">
        <f t="shared" si="1"/>
        <v>1981.1500000000003</v>
      </c>
      <c r="AM12" s="20">
        <f t="shared" si="2"/>
        <v>213964.2000000001</v>
      </c>
    </row>
    <row r="13" spans="1:39" s="21" customFormat="1" ht="11.25" customHeight="1" x14ac:dyDescent="0.3">
      <c r="A13" s="3" t="s">
        <v>1</v>
      </c>
      <c r="B13" s="23">
        <f t="shared" ref="B13:AL13" si="5">SUM(B5:B12)</f>
        <v>21483.679999999997</v>
      </c>
      <c r="C13" s="23">
        <f t="shared" si="5"/>
        <v>32225.02</v>
      </c>
      <c r="D13" s="23">
        <f t="shared" si="5"/>
        <v>32225.02</v>
      </c>
      <c r="E13" s="23">
        <f t="shared" si="5"/>
        <v>32225.02</v>
      </c>
      <c r="F13" s="23">
        <f t="shared" si="5"/>
        <v>32225.02</v>
      </c>
      <c r="G13" s="23">
        <f t="shared" si="5"/>
        <v>32225.02</v>
      </c>
      <c r="H13" s="23">
        <f t="shared" si="5"/>
        <v>32225.02</v>
      </c>
      <c r="I13" s="23">
        <f t="shared" si="5"/>
        <v>32225.02</v>
      </c>
      <c r="J13" s="23">
        <f t="shared" si="5"/>
        <v>32225.02</v>
      </c>
      <c r="K13" s="23">
        <f t="shared" si="5"/>
        <v>32225.02</v>
      </c>
      <c r="L13" s="23">
        <f t="shared" si="5"/>
        <v>32225.02</v>
      </c>
      <c r="M13" s="23">
        <f t="shared" si="5"/>
        <v>32225.02</v>
      </c>
      <c r="N13" s="23">
        <f t="shared" si="5"/>
        <v>32225.02</v>
      </c>
      <c r="O13" s="23">
        <f t="shared" si="5"/>
        <v>32225.02</v>
      </c>
      <c r="P13" s="23">
        <f t="shared" si="5"/>
        <v>32225.02</v>
      </c>
      <c r="Q13" s="23">
        <f t="shared" si="5"/>
        <v>32225.02</v>
      </c>
      <c r="R13" s="23">
        <f t="shared" si="5"/>
        <v>32225.02</v>
      </c>
      <c r="S13" s="23">
        <f t="shared" si="5"/>
        <v>32225.02</v>
      </c>
      <c r="T13" s="23">
        <f t="shared" si="5"/>
        <v>32225.02</v>
      </c>
      <c r="U13" s="23">
        <f t="shared" si="5"/>
        <v>32225.02</v>
      </c>
      <c r="V13" s="23">
        <f t="shared" si="5"/>
        <v>32225.02</v>
      </c>
      <c r="W13" s="23">
        <f t="shared" si="5"/>
        <v>32225.02</v>
      </c>
      <c r="X13" s="23">
        <f t="shared" si="5"/>
        <v>32225.02</v>
      </c>
      <c r="Y13" s="23">
        <f t="shared" si="5"/>
        <v>32225.02</v>
      </c>
      <c r="Z13" s="23">
        <f t="shared" si="5"/>
        <v>32225.02</v>
      </c>
      <c r="AA13" s="23">
        <f t="shared" si="5"/>
        <v>32225.02</v>
      </c>
      <c r="AB13" s="23">
        <f t="shared" si="5"/>
        <v>32225.02</v>
      </c>
      <c r="AC13" s="23">
        <f t="shared" si="5"/>
        <v>32225.02</v>
      </c>
      <c r="AD13" s="23">
        <f t="shared" si="5"/>
        <v>32225.02</v>
      </c>
      <c r="AE13" s="23">
        <f t="shared" si="5"/>
        <v>32225.02</v>
      </c>
      <c r="AF13" s="23">
        <f t="shared" si="5"/>
        <v>32225.02</v>
      </c>
      <c r="AG13" s="23">
        <f t="shared" si="5"/>
        <v>32225.02</v>
      </c>
      <c r="AH13" s="23">
        <f t="shared" si="5"/>
        <v>32225.02</v>
      </c>
      <c r="AI13" s="23">
        <f t="shared" si="5"/>
        <v>32225.02</v>
      </c>
      <c r="AJ13" s="23">
        <f t="shared" si="5"/>
        <v>32225.02</v>
      </c>
      <c r="AK13" s="23">
        <f t="shared" si="5"/>
        <v>32225.02</v>
      </c>
      <c r="AL13" s="23">
        <f t="shared" si="5"/>
        <v>10741.673333333332</v>
      </c>
      <c r="AM13" s="24">
        <f t="shared" ref="AM13" si="6">SUM(B13:AL13)</f>
        <v>1160101.0533333337</v>
      </c>
    </row>
    <row r="14" spans="1:39" s="21" customFormat="1" ht="11.25" customHeight="1" x14ac:dyDescent="0.3">
      <c r="A14" s="47" t="s">
        <v>13</v>
      </c>
      <c r="B14" s="47"/>
      <c r="C14" s="25"/>
      <c r="D14" s="25"/>
      <c r="E14" s="25"/>
      <c r="F14" s="25"/>
      <c r="G14" s="25"/>
      <c r="H14" s="25"/>
      <c r="I14" s="26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s="21" customFormat="1" ht="11.25" customHeight="1" x14ac:dyDescent="0.3">
      <c r="A15" s="19" t="s">
        <v>14</v>
      </c>
      <c r="B15" s="20">
        <f>SUM(C15)/3*2</f>
        <v>1367.6333333333332</v>
      </c>
      <c r="C15" s="20">
        <v>2051.4499999999998</v>
      </c>
      <c r="D15" s="20">
        <v>2051.4499999999998</v>
      </c>
      <c r="E15" s="20">
        <v>2051.4499999999998</v>
      </c>
      <c r="F15" s="20">
        <v>2051.4499999999998</v>
      </c>
      <c r="G15" s="20">
        <v>2051.4499999999998</v>
      </c>
      <c r="H15" s="20">
        <v>2051.4499999999998</v>
      </c>
      <c r="I15" s="20">
        <v>2051.4499999999998</v>
      </c>
      <c r="J15" s="20">
        <v>2051.4499999999998</v>
      </c>
      <c r="K15" s="20">
        <v>2051.4499999999998</v>
      </c>
      <c r="L15" s="20">
        <v>2051.4499999999998</v>
      </c>
      <c r="M15" s="20">
        <v>2051.4499999999998</v>
      </c>
      <c r="N15" s="20">
        <v>2051.4499999999998</v>
      </c>
      <c r="O15" s="20">
        <v>2051.4499999999998</v>
      </c>
      <c r="P15" s="20">
        <v>2051.4499999999998</v>
      </c>
      <c r="Q15" s="20">
        <v>2051.4499999999998</v>
      </c>
      <c r="R15" s="20">
        <v>2051.4499999999998</v>
      </c>
      <c r="S15" s="20">
        <v>2051.4499999999998</v>
      </c>
      <c r="T15" s="20">
        <v>2051.4499999999998</v>
      </c>
      <c r="U15" s="20">
        <v>2051.4499999999998</v>
      </c>
      <c r="V15" s="20">
        <v>2051.4499999999998</v>
      </c>
      <c r="W15" s="20">
        <v>2051.4499999999998</v>
      </c>
      <c r="X15" s="20">
        <v>2051.4499999999998</v>
      </c>
      <c r="Y15" s="20">
        <v>2051.4499999999998</v>
      </c>
      <c r="Z15" s="20">
        <v>2051.4499999999998</v>
      </c>
      <c r="AA15" s="20">
        <v>2051.4499999999998</v>
      </c>
      <c r="AB15" s="20">
        <v>2051.4499999999998</v>
      </c>
      <c r="AC15" s="20">
        <v>2051.4499999999998</v>
      </c>
      <c r="AD15" s="20">
        <v>2051.4499999999998</v>
      </c>
      <c r="AE15" s="20">
        <v>2051.4499999999998</v>
      </c>
      <c r="AF15" s="20">
        <v>2051.4499999999998</v>
      </c>
      <c r="AG15" s="20">
        <v>2051.4499999999998</v>
      </c>
      <c r="AH15" s="20">
        <v>2051.4499999999998</v>
      </c>
      <c r="AI15" s="20">
        <v>2051.4499999999998</v>
      </c>
      <c r="AJ15" s="20">
        <v>2051.4499999999998</v>
      </c>
      <c r="AK15" s="20">
        <v>2051.4499999999998</v>
      </c>
      <c r="AL15" s="20">
        <f>N(AK15)/3</f>
        <v>683.81666666666661</v>
      </c>
      <c r="AM15" s="20">
        <f t="shared" ref="AM15:AM19" si="7">SUM(B15:AL15)</f>
        <v>73852.199999999953</v>
      </c>
    </row>
    <row r="16" spans="1:39" s="21" customFormat="1" ht="11.25" customHeight="1" x14ac:dyDescent="0.3">
      <c r="A16" s="19" t="s">
        <v>15</v>
      </c>
      <c r="B16" s="20">
        <f t="shared" ref="B16:B19" si="8">SUM(C16)/3*2</f>
        <v>455.88000000000005</v>
      </c>
      <c r="C16" s="20">
        <v>683.82</v>
      </c>
      <c r="D16" s="20">
        <v>683.82</v>
      </c>
      <c r="E16" s="20">
        <v>683.82</v>
      </c>
      <c r="F16" s="20">
        <v>683.82</v>
      </c>
      <c r="G16" s="20">
        <v>683.82</v>
      </c>
      <c r="H16" s="20">
        <v>683.82</v>
      </c>
      <c r="I16" s="20">
        <v>683.82</v>
      </c>
      <c r="J16" s="20">
        <v>683.82</v>
      </c>
      <c r="K16" s="20">
        <v>683.82</v>
      </c>
      <c r="L16" s="20">
        <v>683.82</v>
      </c>
      <c r="M16" s="20">
        <v>683.82</v>
      </c>
      <c r="N16" s="20">
        <v>683.82</v>
      </c>
      <c r="O16" s="20">
        <v>683.82</v>
      </c>
      <c r="P16" s="20">
        <v>683.82</v>
      </c>
      <c r="Q16" s="20">
        <v>683.82</v>
      </c>
      <c r="R16" s="20">
        <v>683.82</v>
      </c>
      <c r="S16" s="20">
        <v>683.82</v>
      </c>
      <c r="T16" s="20">
        <v>683.82</v>
      </c>
      <c r="U16" s="20">
        <v>683.82</v>
      </c>
      <c r="V16" s="20">
        <v>683.82</v>
      </c>
      <c r="W16" s="20">
        <v>683.82</v>
      </c>
      <c r="X16" s="20">
        <v>683.82</v>
      </c>
      <c r="Y16" s="20">
        <v>683.82</v>
      </c>
      <c r="Z16" s="20">
        <v>683.82</v>
      </c>
      <c r="AA16" s="20">
        <v>683.82</v>
      </c>
      <c r="AB16" s="20">
        <v>683.82</v>
      </c>
      <c r="AC16" s="20">
        <v>683.82</v>
      </c>
      <c r="AD16" s="20">
        <v>683.82</v>
      </c>
      <c r="AE16" s="20">
        <v>683.82</v>
      </c>
      <c r="AF16" s="20">
        <v>683.82</v>
      </c>
      <c r="AG16" s="20">
        <v>683.82</v>
      </c>
      <c r="AH16" s="20">
        <v>683.82</v>
      </c>
      <c r="AI16" s="20">
        <v>683.82</v>
      </c>
      <c r="AJ16" s="20">
        <v>683.82</v>
      </c>
      <c r="AK16" s="20">
        <v>683.82</v>
      </c>
      <c r="AL16" s="20">
        <f t="shared" ref="AL16:AL19" si="9">N(AK16)/3</f>
        <v>227.94000000000003</v>
      </c>
      <c r="AM16" s="20">
        <f t="shared" si="7"/>
        <v>24617.519999999993</v>
      </c>
    </row>
    <row r="17" spans="1:39" s="21" customFormat="1" ht="11.25" customHeight="1" x14ac:dyDescent="0.3">
      <c r="A17" s="19" t="s">
        <v>34</v>
      </c>
      <c r="B17" s="20">
        <f t="shared" si="8"/>
        <v>1312.9266666666667</v>
      </c>
      <c r="C17" s="20">
        <v>1969.39</v>
      </c>
      <c r="D17" s="20">
        <v>1969.39</v>
      </c>
      <c r="E17" s="20">
        <v>1969.39</v>
      </c>
      <c r="F17" s="20">
        <v>1969.39</v>
      </c>
      <c r="G17" s="20">
        <v>1969.39</v>
      </c>
      <c r="H17" s="20">
        <v>1969.39</v>
      </c>
      <c r="I17" s="20">
        <v>1969.39</v>
      </c>
      <c r="J17" s="20">
        <v>1969.39</v>
      </c>
      <c r="K17" s="20">
        <v>1969.39</v>
      </c>
      <c r="L17" s="20">
        <v>1969.39</v>
      </c>
      <c r="M17" s="20">
        <v>1969.39</v>
      </c>
      <c r="N17" s="20">
        <v>1969.39</v>
      </c>
      <c r="O17" s="20">
        <v>1969.39</v>
      </c>
      <c r="P17" s="20">
        <v>1969.39</v>
      </c>
      <c r="Q17" s="20">
        <v>1969.39</v>
      </c>
      <c r="R17" s="20">
        <v>1969.39</v>
      </c>
      <c r="S17" s="20">
        <v>1969.39</v>
      </c>
      <c r="T17" s="20">
        <v>1969.39</v>
      </c>
      <c r="U17" s="20">
        <v>1969.39</v>
      </c>
      <c r="V17" s="20">
        <v>1969.39</v>
      </c>
      <c r="W17" s="20">
        <v>1969.39</v>
      </c>
      <c r="X17" s="20">
        <v>1969.39</v>
      </c>
      <c r="Y17" s="20">
        <v>1969.39</v>
      </c>
      <c r="Z17" s="20">
        <v>1969.39</v>
      </c>
      <c r="AA17" s="20">
        <v>1969.39</v>
      </c>
      <c r="AB17" s="20">
        <v>1969.39</v>
      </c>
      <c r="AC17" s="20">
        <v>1969.39</v>
      </c>
      <c r="AD17" s="20">
        <v>1969.39</v>
      </c>
      <c r="AE17" s="20">
        <v>1969.39</v>
      </c>
      <c r="AF17" s="20">
        <v>1969.39</v>
      </c>
      <c r="AG17" s="20">
        <v>1969.39</v>
      </c>
      <c r="AH17" s="20">
        <v>1969.39</v>
      </c>
      <c r="AI17" s="20">
        <v>1969.39</v>
      </c>
      <c r="AJ17" s="20">
        <v>1969.39</v>
      </c>
      <c r="AK17" s="20">
        <v>1969.39</v>
      </c>
      <c r="AL17" s="20">
        <f t="shared" si="9"/>
        <v>656.46333333333337</v>
      </c>
      <c r="AM17" s="20">
        <f t="shared" si="7"/>
        <v>70898.039999999994</v>
      </c>
    </row>
    <row r="18" spans="1:39" s="21" customFormat="1" ht="11.25" customHeight="1" x14ac:dyDescent="0.3">
      <c r="A18" s="19" t="s">
        <v>35</v>
      </c>
      <c r="B18" s="20">
        <f t="shared" si="8"/>
        <v>1451.5533333333333</v>
      </c>
      <c r="C18" s="20">
        <v>2177.33</v>
      </c>
      <c r="D18" s="20">
        <v>2177.33</v>
      </c>
      <c r="E18" s="20">
        <v>2177.33</v>
      </c>
      <c r="F18" s="20">
        <v>2177.33</v>
      </c>
      <c r="G18" s="20">
        <v>2177.33</v>
      </c>
      <c r="H18" s="20">
        <v>2177.33</v>
      </c>
      <c r="I18" s="20">
        <v>2177.33</v>
      </c>
      <c r="J18" s="20">
        <v>2177.33</v>
      </c>
      <c r="K18" s="20">
        <v>2177.33</v>
      </c>
      <c r="L18" s="20">
        <v>2177.33</v>
      </c>
      <c r="M18" s="20">
        <v>2177.33</v>
      </c>
      <c r="N18" s="20">
        <v>2177.33</v>
      </c>
      <c r="O18" s="20">
        <v>2177.33</v>
      </c>
      <c r="P18" s="20">
        <v>2177.33</v>
      </c>
      <c r="Q18" s="20">
        <v>2177.33</v>
      </c>
      <c r="R18" s="20">
        <v>2177.33</v>
      </c>
      <c r="S18" s="20">
        <v>2177.33</v>
      </c>
      <c r="T18" s="20">
        <v>2177.33</v>
      </c>
      <c r="U18" s="20">
        <v>2177.33</v>
      </c>
      <c r="V18" s="20">
        <v>2177.33</v>
      </c>
      <c r="W18" s="20">
        <v>2177.33</v>
      </c>
      <c r="X18" s="20">
        <v>2177.33</v>
      </c>
      <c r="Y18" s="20">
        <v>2177.33</v>
      </c>
      <c r="Z18" s="20">
        <v>2177.33</v>
      </c>
      <c r="AA18" s="20">
        <v>2177.33</v>
      </c>
      <c r="AB18" s="20">
        <v>2177.33</v>
      </c>
      <c r="AC18" s="20">
        <v>2177.33</v>
      </c>
      <c r="AD18" s="20">
        <v>2177.33</v>
      </c>
      <c r="AE18" s="20">
        <v>2177.33</v>
      </c>
      <c r="AF18" s="20">
        <v>2177.33</v>
      </c>
      <c r="AG18" s="20">
        <v>2177.33</v>
      </c>
      <c r="AH18" s="20">
        <v>2177.33</v>
      </c>
      <c r="AI18" s="20">
        <v>2177.33</v>
      </c>
      <c r="AJ18" s="20">
        <v>2177.33</v>
      </c>
      <c r="AK18" s="20">
        <v>2177.33</v>
      </c>
      <c r="AL18" s="20">
        <f t="shared" si="9"/>
        <v>725.77666666666664</v>
      </c>
      <c r="AM18" s="20">
        <f t="shared" si="7"/>
        <v>78383.880000000048</v>
      </c>
    </row>
    <row r="19" spans="1:39" s="21" customFormat="1" ht="11.25" customHeight="1" x14ac:dyDescent="0.3">
      <c r="A19" s="19" t="s">
        <v>36</v>
      </c>
      <c r="B19" s="20">
        <f t="shared" si="8"/>
        <v>955.25333333333344</v>
      </c>
      <c r="C19" s="20">
        <f t="shared" ref="C19:Y19" si="10">164.12+181.45+20.51+46.63+54.71+86.74+6.83+84.13+787.76</f>
        <v>1432.88</v>
      </c>
      <c r="D19" s="20">
        <f t="shared" si="10"/>
        <v>1432.88</v>
      </c>
      <c r="E19" s="20">
        <f t="shared" si="10"/>
        <v>1432.88</v>
      </c>
      <c r="F19" s="20">
        <f t="shared" si="10"/>
        <v>1432.88</v>
      </c>
      <c r="G19" s="20">
        <f t="shared" si="10"/>
        <v>1432.88</v>
      </c>
      <c r="H19" s="20">
        <f t="shared" si="10"/>
        <v>1432.88</v>
      </c>
      <c r="I19" s="20">
        <f t="shared" si="10"/>
        <v>1432.88</v>
      </c>
      <c r="J19" s="20">
        <f t="shared" si="10"/>
        <v>1432.88</v>
      </c>
      <c r="K19" s="20">
        <f t="shared" si="10"/>
        <v>1432.88</v>
      </c>
      <c r="L19" s="20">
        <f t="shared" si="10"/>
        <v>1432.88</v>
      </c>
      <c r="M19" s="20">
        <f t="shared" si="10"/>
        <v>1432.88</v>
      </c>
      <c r="N19" s="20">
        <f t="shared" si="10"/>
        <v>1432.88</v>
      </c>
      <c r="O19" s="20">
        <f t="shared" si="10"/>
        <v>1432.88</v>
      </c>
      <c r="P19" s="20">
        <f t="shared" si="10"/>
        <v>1432.88</v>
      </c>
      <c r="Q19" s="20">
        <f t="shared" si="10"/>
        <v>1432.88</v>
      </c>
      <c r="R19" s="20">
        <f t="shared" si="10"/>
        <v>1432.88</v>
      </c>
      <c r="S19" s="20">
        <f t="shared" si="10"/>
        <v>1432.88</v>
      </c>
      <c r="T19" s="20">
        <f t="shared" si="10"/>
        <v>1432.88</v>
      </c>
      <c r="U19" s="20">
        <f t="shared" si="10"/>
        <v>1432.88</v>
      </c>
      <c r="V19" s="20">
        <f t="shared" si="10"/>
        <v>1432.88</v>
      </c>
      <c r="W19" s="20">
        <f t="shared" si="10"/>
        <v>1432.88</v>
      </c>
      <c r="X19" s="20">
        <f t="shared" si="10"/>
        <v>1432.88</v>
      </c>
      <c r="Y19" s="20">
        <f t="shared" si="10"/>
        <v>1432.88</v>
      </c>
      <c r="Z19" s="20">
        <f>164.12+181.45+20.51+46.63+54.71+86.74+6.83+84.13+787.76</f>
        <v>1432.88</v>
      </c>
      <c r="AA19" s="20">
        <f t="shared" ref="AA19:AK19" si="11">164.12+181.45+20.51+46.63+54.71+86.74+6.83+84.13+787.76</f>
        <v>1432.88</v>
      </c>
      <c r="AB19" s="20">
        <f t="shared" si="11"/>
        <v>1432.88</v>
      </c>
      <c r="AC19" s="20">
        <f t="shared" si="11"/>
        <v>1432.88</v>
      </c>
      <c r="AD19" s="20">
        <f t="shared" si="11"/>
        <v>1432.88</v>
      </c>
      <c r="AE19" s="20">
        <f t="shared" si="11"/>
        <v>1432.88</v>
      </c>
      <c r="AF19" s="20">
        <f t="shared" si="11"/>
        <v>1432.88</v>
      </c>
      <c r="AG19" s="20">
        <f t="shared" si="11"/>
        <v>1432.88</v>
      </c>
      <c r="AH19" s="20">
        <f t="shared" si="11"/>
        <v>1432.88</v>
      </c>
      <c r="AI19" s="20">
        <f t="shared" si="11"/>
        <v>1432.88</v>
      </c>
      <c r="AJ19" s="20">
        <f t="shared" si="11"/>
        <v>1432.88</v>
      </c>
      <c r="AK19" s="20">
        <f t="shared" si="11"/>
        <v>1432.88</v>
      </c>
      <c r="AL19" s="20">
        <f t="shared" si="9"/>
        <v>477.62666666666672</v>
      </c>
      <c r="AM19" s="20">
        <f t="shared" si="7"/>
        <v>51583.679999999978</v>
      </c>
    </row>
    <row r="20" spans="1:39" s="21" customFormat="1" ht="11.25" customHeight="1" x14ac:dyDescent="0.3">
      <c r="A20" s="3" t="s">
        <v>2</v>
      </c>
      <c r="B20" s="2">
        <f>SUM(B15:B19)</f>
        <v>5543.2466666666669</v>
      </c>
      <c r="C20" s="2">
        <f t="shared" ref="C20:AL20" si="12">SUM(C15:C19)</f>
        <v>8314.869999999999</v>
      </c>
      <c r="D20" s="2">
        <f t="shared" si="12"/>
        <v>8314.869999999999</v>
      </c>
      <c r="E20" s="2">
        <f t="shared" si="12"/>
        <v>8314.869999999999</v>
      </c>
      <c r="F20" s="2">
        <f t="shared" si="12"/>
        <v>8314.869999999999</v>
      </c>
      <c r="G20" s="2">
        <f t="shared" si="12"/>
        <v>8314.869999999999</v>
      </c>
      <c r="H20" s="2">
        <f t="shared" si="12"/>
        <v>8314.869999999999</v>
      </c>
      <c r="I20" s="2">
        <f t="shared" si="12"/>
        <v>8314.869999999999</v>
      </c>
      <c r="J20" s="2">
        <f t="shared" si="12"/>
        <v>8314.869999999999</v>
      </c>
      <c r="K20" s="2">
        <f t="shared" si="12"/>
        <v>8314.869999999999</v>
      </c>
      <c r="L20" s="2">
        <f t="shared" si="12"/>
        <v>8314.869999999999</v>
      </c>
      <c r="M20" s="2">
        <f t="shared" si="12"/>
        <v>8314.869999999999</v>
      </c>
      <c r="N20" s="2">
        <f t="shared" si="12"/>
        <v>8314.869999999999</v>
      </c>
      <c r="O20" s="2">
        <f t="shared" si="12"/>
        <v>8314.869999999999</v>
      </c>
      <c r="P20" s="2">
        <f t="shared" si="12"/>
        <v>8314.869999999999</v>
      </c>
      <c r="Q20" s="2">
        <f t="shared" si="12"/>
        <v>8314.869999999999</v>
      </c>
      <c r="R20" s="2">
        <f t="shared" si="12"/>
        <v>8314.869999999999</v>
      </c>
      <c r="S20" s="2">
        <f t="shared" si="12"/>
        <v>8314.869999999999</v>
      </c>
      <c r="T20" s="2">
        <f t="shared" si="12"/>
        <v>8314.869999999999</v>
      </c>
      <c r="U20" s="2">
        <f t="shared" si="12"/>
        <v>8314.869999999999</v>
      </c>
      <c r="V20" s="2">
        <f t="shared" si="12"/>
        <v>8314.869999999999</v>
      </c>
      <c r="W20" s="2">
        <f t="shared" si="12"/>
        <v>8314.869999999999</v>
      </c>
      <c r="X20" s="2">
        <f t="shared" si="12"/>
        <v>8314.869999999999</v>
      </c>
      <c r="Y20" s="2">
        <f t="shared" si="12"/>
        <v>8314.869999999999</v>
      </c>
      <c r="Z20" s="2">
        <f t="shared" si="12"/>
        <v>8314.869999999999</v>
      </c>
      <c r="AA20" s="2">
        <f t="shared" si="12"/>
        <v>8314.869999999999</v>
      </c>
      <c r="AB20" s="2">
        <f t="shared" si="12"/>
        <v>8314.869999999999</v>
      </c>
      <c r="AC20" s="2">
        <f t="shared" si="12"/>
        <v>8314.869999999999</v>
      </c>
      <c r="AD20" s="2">
        <f t="shared" si="12"/>
        <v>8314.869999999999</v>
      </c>
      <c r="AE20" s="2">
        <f t="shared" si="12"/>
        <v>8314.869999999999</v>
      </c>
      <c r="AF20" s="2">
        <f t="shared" si="12"/>
        <v>8314.869999999999</v>
      </c>
      <c r="AG20" s="2">
        <f t="shared" si="12"/>
        <v>8314.869999999999</v>
      </c>
      <c r="AH20" s="2">
        <f t="shared" si="12"/>
        <v>8314.869999999999</v>
      </c>
      <c r="AI20" s="2">
        <f t="shared" si="12"/>
        <v>8314.869999999999</v>
      </c>
      <c r="AJ20" s="2">
        <f t="shared" si="12"/>
        <v>8314.869999999999</v>
      </c>
      <c r="AK20" s="2">
        <f t="shared" si="12"/>
        <v>8314.869999999999</v>
      </c>
      <c r="AL20" s="2">
        <f t="shared" si="12"/>
        <v>2771.6233333333334</v>
      </c>
      <c r="AM20" s="24">
        <f>SUM(B20:AL20)</f>
        <v>299335.31999999989</v>
      </c>
    </row>
    <row r="21" spans="1:39" s="21" customFormat="1" ht="11.25" customHeight="1" x14ac:dyDescent="0.3">
      <c r="A21" s="51" t="s">
        <v>33</v>
      </c>
      <c r="B21" s="52"/>
      <c r="C21" s="42"/>
      <c r="D21" s="42"/>
      <c r="E21" s="42"/>
      <c r="F21" s="42"/>
      <c r="G21" s="42"/>
      <c r="H21" s="42"/>
      <c r="I21" s="43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</row>
    <row r="22" spans="1:39" s="29" customFormat="1" ht="14.25" customHeight="1" x14ac:dyDescent="0.3">
      <c r="A22" s="28" t="s">
        <v>23</v>
      </c>
      <c r="B22" s="35">
        <v>0</v>
      </c>
      <c r="C22" s="20">
        <v>6067.85</v>
      </c>
      <c r="D22" s="20">
        <v>6067.85</v>
      </c>
      <c r="E22" s="20">
        <v>6067.85</v>
      </c>
      <c r="F22" s="35">
        <v>0</v>
      </c>
      <c r="G22" s="20">
        <v>6067.85</v>
      </c>
      <c r="H22" s="20">
        <v>6067.85</v>
      </c>
      <c r="I22" s="20">
        <v>6067.85</v>
      </c>
      <c r="J22" s="20">
        <v>6067.85</v>
      </c>
      <c r="K22" s="20">
        <v>6067.85</v>
      </c>
      <c r="L22" s="20">
        <v>6067.85</v>
      </c>
      <c r="M22" s="20">
        <v>6067.85</v>
      </c>
      <c r="N22" s="20">
        <v>6067.85</v>
      </c>
      <c r="O22" s="20">
        <v>6067.85</v>
      </c>
      <c r="P22" s="20">
        <v>6067.85</v>
      </c>
      <c r="Q22" s="20">
        <v>6067.85</v>
      </c>
      <c r="R22" s="20">
        <v>6067.85</v>
      </c>
      <c r="S22" s="20">
        <v>6067.85</v>
      </c>
      <c r="T22" s="20">
        <v>6067.85</v>
      </c>
      <c r="U22" s="20">
        <v>6067.85</v>
      </c>
      <c r="V22" s="20">
        <v>6067.85</v>
      </c>
      <c r="W22" s="20">
        <v>6067.85</v>
      </c>
      <c r="X22" s="20">
        <v>6067.85</v>
      </c>
      <c r="Y22" s="20">
        <v>6067.85</v>
      </c>
      <c r="Z22" s="20">
        <v>6067.85</v>
      </c>
      <c r="AA22" s="20">
        <v>6067.85</v>
      </c>
      <c r="AB22" s="20">
        <v>6067.85</v>
      </c>
      <c r="AC22" s="35">
        <v>0</v>
      </c>
      <c r="AD22" s="20">
        <v>6067.85</v>
      </c>
      <c r="AE22" s="20">
        <v>6067.85</v>
      </c>
      <c r="AF22" s="20">
        <v>6067.85</v>
      </c>
      <c r="AG22" s="20">
        <v>6067.85</v>
      </c>
      <c r="AH22" s="20">
        <v>6067.85</v>
      </c>
      <c r="AI22" s="20">
        <v>6067.85</v>
      </c>
      <c r="AJ22" s="20">
        <v>6067.85</v>
      </c>
      <c r="AK22" s="20">
        <v>6067.85</v>
      </c>
      <c r="AL22" s="37">
        <v>2012.56</v>
      </c>
      <c r="AM22" s="20">
        <f t="shared" ref="AM22" si="13">SUM(B22:AL22)</f>
        <v>202251.6100000001</v>
      </c>
    </row>
    <row r="23" spans="1:39" s="21" customFormat="1" ht="11.25" customHeight="1" x14ac:dyDescent="0.3">
      <c r="A23" s="3" t="s">
        <v>16</v>
      </c>
      <c r="B23" s="38">
        <v>0</v>
      </c>
      <c r="C23" s="2">
        <f t="shared" ref="C23:AL23" si="14">SUM(C22:C22)</f>
        <v>6067.85</v>
      </c>
      <c r="D23" s="2">
        <f t="shared" si="14"/>
        <v>6067.85</v>
      </c>
      <c r="E23" s="2">
        <f t="shared" si="14"/>
        <v>6067.85</v>
      </c>
      <c r="F23" s="2">
        <f t="shared" si="14"/>
        <v>0</v>
      </c>
      <c r="G23" s="2">
        <f t="shared" si="14"/>
        <v>6067.85</v>
      </c>
      <c r="H23" s="2">
        <f t="shared" si="14"/>
        <v>6067.85</v>
      </c>
      <c r="I23" s="2">
        <f t="shared" si="14"/>
        <v>6067.85</v>
      </c>
      <c r="J23" s="2">
        <f t="shared" si="14"/>
        <v>6067.85</v>
      </c>
      <c r="K23" s="2">
        <f t="shared" si="14"/>
        <v>6067.85</v>
      </c>
      <c r="L23" s="2">
        <f t="shared" si="14"/>
        <v>6067.85</v>
      </c>
      <c r="M23" s="2">
        <f t="shared" si="14"/>
        <v>6067.85</v>
      </c>
      <c r="N23" s="2">
        <f t="shared" si="14"/>
        <v>6067.85</v>
      </c>
      <c r="O23" s="2">
        <f t="shared" si="14"/>
        <v>6067.85</v>
      </c>
      <c r="P23" s="2">
        <f t="shared" si="14"/>
        <v>6067.85</v>
      </c>
      <c r="Q23" s="2">
        <f t="shared" si="14"/>
        <v>6067.85</v>
      </c>
      <c r="R23" s="2">
        <f t="shared" si="14"/>
        <v>6067.85</v>
      </c>
      <c r="S23" s="2">
        <f t="shared" si="14"/>
        <v>6067.85</v>
      </c>
      <c r="T23" s="2">
        <f t="shared" si="14"/>
        <v>6067.85</v>
      </c>
      <c r="U23" s="2">
        <f t="shared" si="14"/>
        <v>6067.85</v>
      </c>
      <c r="V23" s="2">
        <f t="shared" si="14"/>
        <v>6067.85</v>
      </c>
      <c r="W23" s="2">
        <f t="shared" si="14"/>
        <v>6067.85</v>
      </c>
      <c r="X23" s="2">
        <f t="shared" si="14"/>
        <v>6067.85</v>
      </c>
      <c r="Y23" s="2">
        <f t="shared" si="14"/>
        <v>6067.85</v>
      </c>
      <c r="Z23" s="2">
        <f t="shared" si="14"/>
        <v>6067.85</v>
      </c>
      <c r="AA23" s="2">
        <f t="shared" si="14"/>
        <v>6067.85</v>
      </c>
      <c r="AB23" s="2">
        <f t="shared" si="14"/>
        <v>6067.85</v>
      </c>
      <c r="AC23" s="2">
        <f t="shared" si="14"/>
        <v>0</v>
      </c>
      <c r="AD23" s="2">
        <f t="shared" si="14"/>
        <v>6067.85</v>
      </c>
      <c r="AE23" s="2">
        <f t="shared" si="14"/>
        <v>6067.85</v>
      </c>
      <c r="AF23" s="2">
        <f t="shared" si="14"/>
        <v>6067.85</v>
      </c>
      <c r="AG23" s="2">
        <f t="shared" si="14"/>
        <v>6067.85</v>
      </c>
      <c r="AH23" s="2">
        <f t="shared" si="14"/>
        <v>6067.85</v>
      </c>
      <c r="AI23" s="2">
        <f t="shared" si="14"/>
        <v>6067.85</v>
      </c>
      <c r="AJ23" s="2">
        <f t="shared" si="14"/>
        <v>6067.85</v>
      </c>
      <c r="AK23" s="2">
        <f t="shared" si="14"/>
        <v>6067.85</v>
      </c>
      <c r="AL23" s="2">
        <f t="shared" si="14"/>
        <v>2012.56</v>
      </c>
      <c r="AM23" s="24">
        <f t="shared" ref="AM23:AM27" si="15">SUM(B23:AL23)</f>
        <v>202251.6100000001</v>
      </c>
    </row>
    <row r="24" spans="1:39" s="21" customFormat="1" ht="11.25" customHeight="1" x14ac:dyDescent="0.3">
      <c r="A24" s="53" t="s">
        <v>17</v>
      </c>
      <c r="B24" s="47"/>
      <c r="C24" s="47"/>
      <c r="D24" s="40"/>
      <c r="E24" s="40"/>
      <c r="F24" s="40"/>
      <c r="G24" s="40"/>
      <c r="H24" s="40"/>
      <c r="I24" s="41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</row>
    <row r="25" spans="1:39" s="21" customFormat="1" ht="11.25" customHeight="1" x14ac:dyDescent="0.3">
      <c r="A25" s="19" t="s">
        <v>20</v>
      </c>
      <c r="B25" s="20">
        <f>SUM(C25)/3*2</f>
        <v>553.33333333333337</v>
      </c>
      <c r="C25" s="20">
        <v>830</v>
      </c>
      <c r="D25" s="20">
        <v>830</v>
      </c>
      <c r="E25" s="20">
        <v>830</v>
      </c>
      <c r="F25" s="20">
        <v>830</v>
      </c>
      <c r="G25" s="20">
        <v>830</v>
      </c>
      <c r="H25" s="20">
        <v>830</v>
      </c>
      <c r="I25" s="20">
        <v>830</v>
      </c>
      <c r="J25" s="20">
        <v>830</v>
      </c>
      <c r="K25" s="20">
        <v>830</v>
      </c>
      <c r="L25" s="20">
        <v>830</v>
      </c>
      <c r="M25" s="20">
        <v>830</v>
      </c>
      <c r="N25" s="20">
        <v>830</v>
      </c>
      <c r="O25" s="20">
        <v>830</v>
      </c>
      <c r="P25" s="20">
        <v>830</v>
      </c>
      <c r="Q25" s="20">
        <v>830</v>
      </c>
      <c r="R25" s="20">
        <v>830</v>
      </c>
      <c r="S25" s="20">
        <v>830</v>
      </c>
      <c r="T25" s="20">
        <v>830</v>
      </c>
      <c r="U25" s="20">
        <v>830</v>
      </c>
      <c r="V25" s="20">
        <v>830</v>
      </c>
      <c r="W25" s="20">
        <v>830</v>
      </c>
      <c r="X25" s="20">
        <v>830</v>
      </c>
      <c r="Y25" s="20">
        <v>830</v>
      </c>
      <c r="Z25" s="20">
        <v>830</v>
      </c>
      <c r="AA25" s="20">
        <v>830</v>
      </c>
      <c r="AB25" s="20">
        <v>830</v>
      </c>
      <c r="AC25" s="20">
        <v>830</v>
      </c>
      <c r="AD25" s="20">
        <v>830</v>
      </c>
      <c r="AE25" s="20">
        <v>830</v>
      </c>
      <c r="AF25" s="20">
        <v>830</v>
      </c>
      <c r="AG25" s="20">
        <v>830</v>
      </c>
      <c r="AH25" s="20">
        <v>830</v>
      </c>
      <c r="AI25" s="20">
        <v>830</v>
      </c>
      <c r="AJ25" s="20">
        <v>830</v>
      </c>
      <c r="AK25" s="20">
        <v>830</v>
      </c>
      <c r="AL25" s="1">
        <f>SUM(AK25)/3</f>
        <v>276.66666666666669</v>
      </c>
      <c r="AM25" s="20">
        <f t="shared" si="15"/>
        <v>29880.000000000004</v>
      </c>
    </row>
    <row r="26" spans="1:39" s="21" customFormat="1" ht="11.25" customHeight="1" x14ac:dyDescent="0.3">
      <c r="A26" s="19" t="s">
        <v>21</v>
      </c>
      <c r="B26" s="20">
        <f t="shared" ref="B26:B27" si="16">SUM(C26)/3*2</f>
        <v>1200</v>
      </c>
      <c r="C26" s="20">
        <v>1800</v>
      </c>
      <c r="D26" s="20">
        <v>1800</v>
      </c>
      <c r="E26" s="20">
        <v>1800</v>
      </c>
      <c r="F26" s="20">
        <v>1800</v>
      </c>
      <c r="G26" s="20">
        <v>1800</v>
      </c>
      <c r="H26" s="20">
        <v>1800</v>
      </c>
      <c r="I26" s="20">
        <v>1800</v>
      </c>
      <c r="J26" s="20">
        <v>1800</v>
      </c>
      <c r="K26" s="20">
        <v>1800</v>
      </c>
      <c r="L26" s="20">
        <v>1800</v>
      </c>
      <c r="M26" s="20">
        <v>1800</v>
      </c>
      <c r="N26" s="35">
        <v>1800</v>
      </c>
      <c r="O26" s="35">
        <v>1800</v>
      </c>
      <c r="P26" s="35">
        <v>1800</v>
      </c>
      <c r="Q26" s="35">
        <v>1800</v>
      </c>
      <c r="R26" s="35">
        <v>1800</v>
      </c>
      <c r="S26" s="35">
        <v>1800</v>
      </c>
      <c r="T26" s="35">
        <v>1800</v>
      </c>
      <c r="U26" s="35">
        <v>1800</v>
      </c>
      <c r="V26" s="35">
        <v>1800</v>
      </c>
      <c r="W26" s="35">
        <v>1800</v>
      </c>
      <c r="X26" s="35">
        <v>1800</v>
      </c>
      <c r="Y26" s="35">
        <v>1800</v>
      </c>
      <c r="Z26" s="35">
        <v>1800</v>
      </c>
      <c r="AA26" s="35">
        <v>1800</v>
      </c>
      <c r="AB26" s="35">
        <v>1800</v>
      </c>
      <c r="AC26" s="35">
        <v>1800</v>
      </c>
      <c r="AD26" s="35">
        <v>1800</v>
      </c>
      <c r="AE26" s="35">
        <v>1800</v>
      </c>
      <c r="AF26" s="35">
        <v>1800</v>
      </c>
      <c r="AG26" s="35">
        <v>1800</v>
      </c>
      <c r="AH26" s="35">
        <v>1800</v>
      </c>
      <c r="AI26" s="35">
        <v>1800</v>
      </c>
      <c r="AJ26" s="35">
        <v>1800</v>
      </c>
      <c r="AK26" s="35">
        <v>1800</v>
      </c>
      <c r="AL26" s="36">
        <f t="shared" ref="AL26:AL27" si="17">SUM(AK26)/3</f>
        <v>600</v>
      </c>
      <c r="AM26" s="35">
        <f t="shared" si="15"/>
        <v>64800</v>
      </c>
    </row>
    <row r="27" spans="1:39" s="21" customFormat="1" ht="11.25" customHeight="1" x14ac:dyDescent="0.3">
      <c r="A27" s="19" t="s">
        <v>22</v>
      </c>
      <c r="B27" s="20">
        <f t="shared" si="16"/>
        <v>808</v>
      </c>
      <c r="C27" s="20">
        <v>1212</v>
      </c>
      <c r="D27" s="20">
        <v>1212</v>
      </c>
      <c r="E27" s="20">
        <v>1212</v>
      </c>
      <c r="F27" s="20">
        <v>1212</v>
      </c>
      <c r="G27" s="20">
        <v>1212</v>
      </c>
      <c r="H27" s="20">
        <v>1212</v>
      </c>
      <c r="I27" s="20">
        <v>1212</v>
      </c>
      <c r="J27" s="20">
        <v>1212</v>
      </c>
      <c r="K27" s="20">
        <v>1212</v>
      </c>
      <c r="L27" s="20">
        <v>1212</v>
      </c>
      <c r="M27" s="20">
        <v>1212</v>
      </c>
      <c r="N27" s="20">
        <v>1212</v>
      </c>
      <c r="O27" s="20">
        <v>1212</v>
      </c>
      <c r="P27" s="20">
        <v>1212</v>
      </c>
      <c r="Q27" s="20">
        <v>1212</v>
      </c>
      <c r="R27" s="20">
        <v>1212</v>
      </c>
      <c r="S27" s="20">
        <v>1212</v>
      </c>
      <c r="T27" s="20">
        <v>1212</v>
      </c>
      <c r="U27" s="20">
        <v>1212</v>
      </c>
      <c r="V27" s="20">
        <v>1212</v>
      </c>
      <c r="W27" s="20">
        <v>1212</v>
      </c>
      <c r="X27" s="20">
        <v>1212</v>
      </c>
      <c r="Y27" s="20">
        <v>1212</v>
      </c>
      <c r="Z27" s="20">
        <v>1212</v>
      </c>
      <c r="AA27" s="20">
        <v>1212</v>
      </c>
      <c r="AB27" s="20">
        <v>1212</v>
      </c>
      <c r="AC27" s="20">
        <v>1212</v>
      </c>
      <c r="AD27" s="20">
        <v>1212</v>
      </c>
      <c r="AE27" s="20">
        <v>1212</v>
      </c>
      <c r="AF27" s="20">
        <v>1212</v>
      </c>
      <c r="AG27" s="20">
        <v>1212</v>
      </c>
      <c r="AH27" s="20">
        <v>1212</v>
      </c>
      <c r="AI27" s="20">
        <v>1212</v>
      </c>
      <c r="AJ27" s="20">
        <v>1212</v>
      </c>
      <c r="AK27" s="20">
        <v>1212</v>
      </c>
      <c r="AL27" s="1">
        <f t="shared" si="17"/>
        <v>404</v>
      </c>
      <c r="AM27" s="20">
        <f t="shared" si="15"/>
        <v>43632</v>
      </c>
    </row>
    <row r="28" spans="1:39" s="21" customFormat="1" ht="11.25" customHeight="1" x14ac:dyDescent="0.3">
      <c r="A28" s="3" t="s">
        <v>3</v>
      </c>
      <c r="B28" s="23">
        <f t="shared" ref="B28:AM28" si="18">SUM(B25:B27)</f>
        <v>2561.3333333333335</v>
      </c>
      <c r="C28" s="23">
        <f t="shared" si="18"/>
        <v>3842</v>
      </c>
      <c r="D28" s="23">
        <f t="shared" si="18"/>
        <v>3842</v>
      </c>
      <c r="E28" s="23">
        <f t="shared" si="18"/>
        <v>3842</v>
      </c>
      <c r="F28" s="23">
        <f t="shared" si="18"/>
        <v>3842</v>
      </c>
      <c r="G28" s="23">
        <f t="shared" si="18"/>
        <v>3842</v>
      </c>
      <c r="H28" s="23">
        <f t="shared" si="18"/>
        <v>3842</v>
      </c>
      <c r="I28" s="23">
        <f t="shared" si="18"/>
        <v>3842</v>
      </c>
      <c r="J28" s="23">
        <f t="shared" si="18"/>
        <v>3842</v>
      </c>
      <c r="K28" s="23">
        <f t="shared" si="18"/>
        <v>3842</v>
      </c>
      <c r="L28" s="23">
        <f t="shared" si="18"/>
        <v>3842</v>
      </c>
      <c r="M28" s="23">
        <f t="shared" si="18"/>
        <v>3842</v>
      </c>
      <c r="N28" s="23">
        <f t="shared" si="18"/>
        <v>3842</v>
      </c>
      <c r="O28" s="23">
        <f t="shared" si="18"/>
        <v>3842</v>
      </c>
      <c r="P28" s="23">
        <f t="shared" si="18"/>
        <v>3842</v>
      </c>
      <c r="Q28" s="23">
        <f t="shared" si="18"/>
        <v>3842</v>
      </c>
      <c r="R28" s="23">
        <f t="shared" si="18"/>
        <v>3842</v>
      </c>
      <c r="S28" s="23">
        <f t="shared" si="18"/>
        <v>3842</v>
      </c>
      <c r="T28" s="23">
        <f t="shared" si="18"/>
        <v>3842</v>
      </c>
      <c r="U28" s="23">
        <f t="shared" si="18"/>
        <v>3842</v>
      </c>
      <c r="V28" s="23">
        <f t="shared" si="18"/>
        <v>3842</v>
      </c>
      <c r="W28" s="23">
        <f t="shared" si="18"/>
        <v>3842</v>
      </c>
      <c r="X28" s="23">
        <f t="shared" si="18"/>
        <v>3842</v>
      </c>
      <c r="Y28" s="23">
        <f t="shared" si="18"/>
        <v>3842</v>
      </c>
      <c r="Z28" s="23">
        <f t="shared" si="18"/>
        <v>3842</v>
      </c>
      <c r="AA28" s="23">
        <f t="shared" si="18"/>
        <v>3842</v>
      </c>
      <c r="AB28" s="23">
        <f t="shared" si="18"/>
        <v>3842</v>
      </c>
      <c r="AC28" s="23">
        <f t="shared" si="18"/>
        <v>3842</v>
      </c>
      <c r="AD28" s="23">
        <f t="shared" si="18"/>
        <v>3842</v>
      </c>
      <c r="AE28" s="23">
        <f t="shared" si="18"/>
        <v>3842</v>
      </c>
      <c r="AF28" s="23">
        <f t="shared" si="18"/>
        <v>3842</v>
      </c>
      <c r="AG28" s="23">
        <f t="shared" si="18"/>
        <v>3842</v>
      </c>
      <c r="AH28" s="23">
        <f t="shared" si="18"/>
        <v>3842</v>
      </c>
      <c r="AI28" s="23">
        <f t="shared" si="18"/>
        <v>3842</v>
      </c>
      <c r="AJ28" s="23">
        <f t="shared" si="18"/>
        <v>3842</v>
      </c>
      <c r="AK28" s="23">
        <f t="shared" si="18"/>
        <v>3842</v>
      </c>
      <c r="AL28" s="23">
        <f t="shared" si="18"/>
        <v>1280.6666666666667</v>
      </c>
      <c r="AM28" s="23">
        <f t="shared" si="18"/>
        <v>138312</v>
      </c>
    </row>
    <row r="29" spans="1:39" s="21" customFormat="1" ht="11.25" customHeight="1" x14ac:dyDescent="0.3">
      <c r="A29" s="30" t="s">
        <v>18</v>
      </c>
      <c r="B29" s="31">
        <f t="shared" ref="B29:AM29" si="19">SUM(B13+B20+B23+B28)</f>
        <v>29588.259999999995</v>
      </c>
      <c r="C29" s="31">
        <f t="shared" si="19"/>
        <v>50449.74</v>
      </c>
      <c r="D29" s="31">
        <f t="shared" si="19"/>
        <v>50449.74</v>
      </c>
      <c r="E29" s="31">
        <f t="shared" si="19"/>
        <v>50449.74</v>
      </c>
      <c r="F29" s="31">
        <f t="shared" si="19"/>
        <v>44381.89</v>
      </c>
      <c r="G29" s="31">
        <f t="shared" si="19"/>
        <v>50449.74</v>
      </c>
      <c r="H29" s="31">
        <f t="shared" si="19"/>
        <v>50449.74</v>
      </c>
      <c r="I29" s="31">
        <f t="shared" si="19"/>
        <v>50449.74</v>
      </c>
      <c r="J29" s="31">
        <f t="shared" si="19"/>
        <v>50449.74</v>
      </c>
      <c r="K29" s="31">
        <f t="shared" si="19"/>
        <v>50449.74</v>
      </c>
      <c r="L29" s="31">
        <f t="shared" si="19"/>
        <v>50449.74</v>
      </c>
      <c r="M29" s="31">
        <f t="shared" si="19"/>
        <v>50449.74</v>
      </c>
      <c r="N29" s="31">
        <f t="shared" si="19"/>
        <v>50449.74</v>
      </c>
      <c r="O29" s="31">
        <f t="shared" si="19"/>
        <v>50449.74</v>
      </c>
      <c r="P29" s="31">
        <f t="shared" si="19"/>
        <v>50449.74</v>
      </c>
      <c r="Q29" s="31">
        <f t="shared" si="19"/>
        <v>50449.74</v>
      </c>
      <c r="R29" s="31">
        <f t="shared" si="19"/>
        <v>50449.74</v>
      </c>
      <c r="S29" s="31">
        <f t="shared" si="19"/>
        <v>50449.74</v>
      </c>
      <c r="T29" s="31">
        <f t="shared" si="19"/>
        <v>50449.74</v>
      </c>
      <c r="U29" s="31">
        <f t="shared" si="19"/>
        <v>50449.74</v>
      </c>
      <c r="V29" s="31">
        <f t="shared" si="19"/>
        <v>50449.74</v>
      </c>
      <c r="W29" s="31">
        <f t="shared" si="19"/>
        <v>50449.74</v>
      </c>
      <c r="X29" s="31">
        <f t="shared" si="19"/>
        <v>50449.74</v>
      </c>
      <c r="Y29" s="31">
        <f t="shared" si="19"/>
        <v>50449.74</v>
      </c>
      <c r="Z29" s="31">
        <f t="shared" si="19"/>
        <v>50449.74</v>
      </c>
      <c r="AA29" s="31">
        <f t="shared" si="19"/>
        <v>50449.74</v>
      </c>
      <c r="AB29" s="31">
        <f t="shared" si="19"/>
        <v>50449.74</v>
      </c>
      <c r="AC29" s="31">
        <f t="shared" si="19"/>
        <v>44381.89</v>
      </c>
      <c r="AD29" s="31">
        <f t="shared" si="19"/>
        <v>50449.74</v>
      </c>
      <c r="AE29" s="31">
        <f t="shared" si="19"/>
        <v>50449.74</v>
      </c>
      <c r="AF29" s="31">
        <f t="shared" si="19"/>
        <v>50449.74</v>
      </c>
      <c r="AG29" s="31">
        <f t="shared" si="19"/>
        <v>50449.74</v>
      </c>
      <c r="AH29" s="31">
        <f t="shared" si="19"/>
        <v>50449.74</v>
      </c>
      <c r="AI29" s="31">
        <f t="shared" si="19"/>
        <v>50449.74</v>
      </c>
      <c r="AJ29" s="31">
        <f t="shared" si="19"/>
        <v>50449.74</v>
      </c>
      <c r="AK29" s="31">
        <f t="shared" si="19"/>
        <v>50449.74</v>
      </c>
      <c r="AL29" s="31">
        <f t="shared" si="19"/>
        <v>16806.523333333331</v>
      </c>
      <c r="AM29" s="33">
        <f t="shared" si="19"/>
        <v>1799999.9833333336</v>
      </c>
    </row>
    <row r="30" spans="1:39" s="21" customFormat="1" ht="11.25" customHeight="1" x14ac:dyDescent="0.3">
      <c r="A30" s="32" t="s">
        <v>7</v>
      </c>
      <c r="B30" s="1">
        <f>N(B29)</f>
        <v>29588.259999999995</v>
      </c>
      <c r="C30" s="1"/>
      <c r="D30" s="1">
        <f>SUM(C29:E29)</f>
        <v>151349.22</v>
      </c>
      <c r="E30" s="1"/>
      <c r="F30" s="1"/>
      <c r="G30" s="1">
        <f t="shared" ref="G30:AH30" si="20">SUM(F29:H29)</f>
        <v>145281.37</v>
      </c>
      <c r="H30" s="1"/>
      <c r="I30" s="1"/>
      <c r="J30" s="1">
        <f t="shared" si="20"/>
        <v>151349.22</v>
      </c>
      <c r="K30" s="1"/>
      <c r="L30" s="1"/>
      <c r="M30" s="1">
        <f t="shared" si="20"/>
        <v>151349.22</v>
      </c>
      <c r="N30" s="1"/>
      <c r="O30" s="1"/>
      <c r="P30" s="1">
        <f>SUM(O29:Q29)</f>
        <v>151349.22</v>
      </c>
      <c r="Q30" s="1"/>
      <c r="R30" s="1"/>
      <c r="S30" s="1">
        <f t="shared" si="20"/>
        <v>151349.22</v>
      </c>
      <c r="T30" s="1"/>
      <c r="U30" s="1"/>
      <c r="V30" s="1">
        <f t="shared" si="20"/>
        <v>151349.22</v>
      </c>
      <c r="W30" s="1"/>
      <c r="X30" s="1"/>
      <c r="Y30" s="1">
        <f t="shared" si="20"/>
        <v>151349.22</v>
      </c>
      <c r="Z30" s="1"/>
      <c r="AA30" s="1"/>
      <c r="AB30" s="1">
        <f t="shared" si="20"/>
        <v>145281.37</v>
      </c>
      <c r="AC30" s="1"/>
      <c r="AD30" s="1"/>
      <c r="AE30" s="1">
        <f t="shared" si="20"/>
        <v>151349.22</v>
      </c>
      <c r="AF30" s="1"/>
      <c r="AG30" s="1"/>
      <c r="AH30" s="1">
        <f t="shared" si="20"/>
        <v>151349.22</v>
      </c>
      <c r="AI30" s="1"/>
      <c r="AJ30" s="1"/>
      <c r="AK30" s="1">
        <f>SUM(AJ29:AL29)</f>
        <v>117706.00333333333</v>
      </c>
      <c r="AL30" s="1"/>
      <c r="AM30" s="34">
        <f>SUM(B30:AL30)</f>
        <v>1799999.9833333334</v>
      </c>
    </row>
    <row r="31" spans="1:39" s="12" customFormat="1" ht="11.25" customHeight="1" x14ac:dyDescent="0.3">
      <c r="A31" s="14"/>
      <c r="B31" s="49" t="s">
        <v>26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</row>
    <row r="32" spans="1:39" ht="11.25" customHeight="1" x14ac:dyDescent="0.3">
      <c r="A32" s="6"/>
      <c r="B32" s="50" t="s">
        <v>27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48" t="s">
        <v>31</v>
      </c>
      <c r="N32" s="48"/>
      <c r="O32" s="48"/>
      <c r="P32" s="48"/>
      <c r="Q32" s="48"/>
      <c r="R32" s="48"/>
      <c r="S32" s="48"/>
      <c r="T32" s="48"/>
      <c r="U32" s="48"/>
      <c r="V32" s="4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8">
        <f>SUM(AM30-1800000)</f>
        <v>-1.6666666604578495E-2</v>
      </c>
    </row>
    <row r="33" spans="1:41" ht="11.25" customHeight="1" x14ac:dyDescent="0.3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45" t="s">
        <v>25</v>
      </c>
      <c r="AN33" s="45"/>
      <c r="AO33" s="45"/>
    </row>
    <row r="34" spans="1:41" ht="22.5" customHeight="1" x14ac:dyDescent="0.3">
      <c r="O34" s="44"/>
      <c r="P34" s="44"/>
      <c r="Q34" s="44"/>
      <c r="R34" s="44"/>
      <c r="S34" s="44"/>
      <c r="T34" s="44"/>
    </row>
    <row r="35" spans="1:41" ht="11.25" customHeight="1" x14ac:dyDescent="0.3">
      <c r="O35" s="45" t="s">
        <v>19</v>
      </c>
      <c r="P35" s="45"/>
      <c r="Q35" s="45"/>
      <c r="R35" s="45"/>
      <c r="S35" s="45"/>
      <c r="T35" s="45"/>
    </row>
    <row r="36" spans="1:41" ht="11.25" customHeight="1" x14ac:dyDescent="0.3">
      <c r="O36" s="45" t="s">
        <v>6</v>
      </c>
      <c r="P36" s="45"/>
      <c r="Q36" s="45"/>
      <c r="R36" s="45"/>
      <c r="S36" s="45"/>
      <c r="T36" s="45"/>
    </row>
  </sheetData>
  <customSheetViews>
    <customSheetView guid="{C2FE1E59-A6A9-48DA-8A01-BB5E2FA474CA}" scale="95" showPageBreaks="1">
      <pane xSplit="1" topLeftCell="R1" activePane="topRight" state="frozen"/>
      <selection pane="topRight" activeCell="AI2" sqref="AI2"/>
      <pageMargins left="0.51181102362204722" right="0.51181102362204722" top="0.78740157480314965" bottom="0.78740157480314965" header="0.31496062992125984" footer="0.31496062992125984"/>
      <pageSetup paperSize="9" scale="90" orientation="landscape" horizontalDpi="300" verticalDpi="300" r:id="rId1"/>
    </customSheetView>
  </customSheetViews>
  <mergeCells count="12">
    <mergeCell ref="O34:T34"/>
    <mergeCell ref="O35:T35"/>
    <mergeCell ref="O36:T36"/>
    <mergeCell ref="A2:AM2"/>
    <mergeCell ref="A1:AM1"/>
    <mergeCell ref="A14:B14"/>
    <mergeCell ref="M32:V32"/>
    <mergeCell ref="AM33:AO33"/>
    <mergeCell ref="B31:L31"/>
    <mergeCell ref="B32:L32"/>
    <mergeCell ref="A21:B21"/>
    <mergeCell ref="A24:C24"/>
  </mergeCells>
  <pageMargins left="0.51181102362204722" right="0.51181102362204722" top="0.78740157480314965" bottom="0.78740157480314965" header="0.31496062992125984" footer="0.31496062992125984"/>
  <pageSetup paperSize="9" scale="9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C2FE1E59-A6A9-48DA-8A01-BB5E2FA474CA}" showPageBreaks="1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Ano 1 2 e 3</vt:lpstr>
      <vt:lpstr>Plan1</vt:lpstr>
      <vt:lpstr>'Ano 1 2 e 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</dc:creator>
  <cp:lastModifiedBy>w10</cp:lastModifiedBy>
  <cp:revision>3</cp:revision>
  <cp:lastPrinted>2022-08-23T17:40:49Z</cp:lastPrinted>
  <dcterms:created xsi:type="dcterms:W3CDTF">2012-08-03T13:36:53Z</dcterms:created>
  <dcterms:modified xsi:type="dcterms:W3CDTF">2024-06-21T10:19:30Z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